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d903c100e488ab/Documenten/Whorlton PC/Finances/Finance 25-26/"/>
    </mc:Choice>
  </mc:AlternateContent>
  <xr:revisionPtr revIDLastSave="8" documentId="8_{762BCA7E-32E5-4E29-AE72-328BFADDFB85}" xr6:coauthVersionLast="47" xr6:coauthVersionMax="47" xr10:uidLastSave="{68C126E2-4A36-4821-96C7-CF44FB882291}"/>
  <bookViews>
    <workbookView xWindow="-108" yWindow="-108" windowWidth="23256" windowHeight="12456" activeTab="1" xr2:uid="{77F3D85C-B919-46AF-9440-27516AA82901}"/>
  </bookViews>
  <sheets>
    <sheet name="Receipts and Payments -Overview" sheetId="2" r:id="rId1"/>
    <sheet name="Cash Book" sheetId="3" r:id="rId2"/>
    <sheet name="Budget 26" sheetId="6" r:id="rId3"/>
    <sheet name="VAT" sheetId="4" r:id="rId4"/>
    <sheet name="SPFA" sheetId="5" r:id="rId5"/>
  </sheets>
  <definedNames>
    <definedName name="_xlnm.Print_Area" localSheetId="0">'Receipts and Payments -Overview'!$A$1:$I$65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2" i="3" l="1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3" i="3"/>
  <c r="G38" i="2"/>
  <c r="G82" i="3"/>
  <c r="O82" i="3"/>
  <c r="M82" i="3"/>
  <c r="L82" i="3"/>
  <c r="F82" i="3"/>
  <c r="C23" i="4" l="1"/>
  <c r="E56" i="2"/>
  <c r="D20" i="2"/>
  <c r="E44" i="2" s="1"/>
  <c r="K82" i="3"/>
  <c r="E28" i="2" s="1"/>
  <c r="G28" i="2" s="1"/>
  <c r="U4" i="3"/>
  <c r="E3" i="5"/>
  <c r="E8" i="5" s="1"/>
  <c r="F34" i="5"/>
  <c r="G51" i="5" s="1"/>
  <c r="F38" i="5" l="1"/>
  <c r="B40" i="2"/>
  <c r="G50" i="5" l="1"/>
  <c r="F37" i="5"/>
  <c r="F39" i="5" l="1"/>
  <c r="G54" i="5" s="1"/>
  <c r="H40" i="2"/>
  <c r="I82" i="3"/>
  <c r="E26" i="2" s="1"/>
  <c r="G26" i="2" s="1"/>
  <c r="N82" i="3"/>
  <c r="E31" i="2" s="1"/>
  <c r="G31" i="2" s="1"/>
  <c r="E37" i="2" l="1"/>
  <c r="G37" i="2" s="1"/>
  <c r="S82" i="3"/>
  <c r="E36" i="2" s="1"/>
  <c r="G36" i="2" s="1"/>
  <c r="R82" i="3"/>
  <c r="E35" i="2" s="1"/>
  <c r="G35" i="2" s="1"/>
  <c r="Q82" i="3"/>
  <c r="E34" i="2" s="1"/>
  <c r="G34" i="2" s="1"/>
  <c r="P82" i="3"/>
  <c r="E33" i="2" s="1"/>
  <c r="G33" i="2" s="1"/>
  <c r="E32" i="2"/>
  <c r="G32" i="2" s="1"/>
  <c r="E30" i="2"/>
  <c r="G30" i="2" s="1"/>
  <c r="E29" i="2"/>
  <c r="G29" i="2" s="1"/>
  <c r="J82" i="3"/>
  <c r="E27" i="2" s="1"/>
  <c r="G27" i="2" s="1"/>
  <c r="H82" i="3"/>
  <c r="E25" i="2" s="1"/>
  <c r="G25" i="2" s="1"/>
  <c r="E24" i="2"/>
  <c r="B56" i="2"/>
  <c r="D40" i="2"/>
  <c r="G40" i="2" l="1"/>
  <c r="E40" i="2"/>
  <c r="E45" i="2" l="1"/>
  <c r="E50" i="2" s="1"/>
</calcChain>
</file>

<file path=xl/sharedStrings.xml><?xml version="1.0" encoding="utf-8"?>
<sst xmlns="http://schemas.openxmlformats.org/spreadsheetml/2006/main" count="776" uniqueCount="329">
  <si>
    <t>Receipts</t>
  </si>
  <si>
    <t>Date</t>
  </si>
  <si>
    <t>Details</t>
  </si>
  <si>
    <t>Payments</t>
  </si>
  <si>
    <t>VAT</t>
  </si>
  <si>
    <t>Insurance</t>
  </si>
  <si>
    <t>Donations</t>
  </si>
  <si>
    <t>Training</t>
  </si>
  <si>
    <t>Cheque Number</t>
  </si>
  <si>
    <t>Payment To:</t>
  </si>
  <si>
    <t>Amount</t>
  </si>
  <si>
    <t>Clerk salary</t>
  </si>
  <si>
    <t>Subscriptions</t>
  </si>
  <si>
    <t>Other Sundries</t>
  </si>
  <si>
    <t>Description</t>
  </si>
  <si>
    <t>Budget</t>
  </si>
  <si>
    <t>Spent to Date</t>
  </si>
  <si>
    <t>Remaining Budget</t>
  </si>
  <si>
    <t xml:space="preserve">Clerk Salary </t>
  </si>
  <si>
    <t>Grand Total</t>
  </si>
  <si>
    <t>direct</t>
  </si>
  <si>
    <t>A Livingstone</t>
  </si>
  <si>
    <t>Bank charges / Accountants</t>
  </si>
  <si>
    <t>YLCA</t>
  </si>
  <si>
    <t>Previous year</t>
  </si>
  <si>
    <t>Column1</t>
  </si>
  <si>
    <t>Column2</t>
  </si>
  <si>
    <t xml:space="preserve">Funds brought forward April </t>
  </si>
  <si>
    <t>Add receipts</t>
  </si>
  <si>
    <t>Less Payments</t>
  </si>
  <si>
    <t>Less cheques from previous year cleared in current year</t>
  </si>
  <si>
    <t>Add cheques issued in year not presented by year end</t>
  </si>
  <si>
    <t>New balance carried forward March</t>
  </si>
  <si>
    <t>Current account balance</t>
  </si>
  <si>
    <t>Deposit account balance</t>
  </si>
  <si>
    <t>TOTAL funds at bank</t>
  </si>
  <si>
    <t>TOTAL</t>
  </si>
  <si>
    <t>Total:</t>
  </si>
  <si>
    <t>Check</t>
  </si>
  <si>
    <t>SPFA</t>
  </si>
  <si>
    <t>Website</t>
  </si>
  <si>
    <t>Toilet costs/electric/water</t>
  </si>
  <si>
    <t>Chuhan &amp; Singh</t>
  </si>
  <si>
    <t>Toilets</t>
  </si>
  <si>
    <t xml:space="preserve">Subscription YLCA </t>
  </si>
  <si>
    <t xml:space="preserve">Audits / Accountants </t>
  </si>
  <si>
    <t>Employers NI</t>
  </si>
  <si>
    <t>VAT reg</t>
  </si>
  <si>
    <t>VAT amount</t>
  </si>
  <si>
    <t>Brief description of goods</t>
  </si>
  <si>
    <t>To whom addressed</t>
  </si>
  <si>
    <t>..</t>
  </si>
  <si>
    <t>Stamps, Printing, Consumab</t>
  </si>
  <si>
    <t>Grass Cuttings / Tree Work/fencing</t>
  </si>
  <si>
    <t>Grass Cutting / Tree Work/fencing</t>
  </si>
  <si>
    <t>Stamps / Printing/ Consumables</t>
  </si>
  <si>
    <t xml:space="preserve">Other Sundries  inc -   Salt bins £90.00 </t>
  </si>
  <si>
    <t>J Skidmore</t>
  </si>
  <si>
    <t>Column3</t>
  </si>
  <si>
    <t>AC Hannon</t>
  </si>
  <si>
    <t>Payments to account</t>
  </si>
  <si>
    <t>Direct from subscriptions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</si>
  <si>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</si>
  <si>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</si>
  <si>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</si>
  <si>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</si>
  <si>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</si>
  <si>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</si>
  <si>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</si>
  <si>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</si>
  <si>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January</t>
  </si>
  <si>
    <t>February</t>
  </si>
  <si>
    <t>March</t>
  </si>
  <si>
    <t>September</t>
  </si>
  <si>
    <t>Payments made from account</t>
  </si>
  <si>
    <t>12.6.24</t>
  </si>
  <si>
    <t>Playdale toddler swings</t>
  </si>
  <si>
    <t>10.7.24</t>
  </si>
  <si>
    <t>payments to be deducted</t>
  </si>
  <si>
    <t>NYC precept 1st instalment</t>
  </si>
  <si>
    <t>toilet donations</t>
  </si>
  <si>
    <t>payroll fees</t>
  </si>
  <si>
    <t>18.4.24</t>
  </si>
  <si>
    <t>19.4.24</t>
  </si>
  <si>
    <t>payroll year end</t>
  </si>
  <si>
    <t>7.5.24</t>
  </si>
  <si>
    <t>SPF Account</t>
  </si>
  <si>
    <t>Wave</t>
  </si>
  <si>
    <t>1.8.24</t>
  </si>
  <si>
    <t>Vision ICT</t>
  </si>
  <si>
    <t>15.7.24</t>
  </si>
  <si>
    <t>30.7.24</t>
  </si>
  <si>
    <t>spray for meadow</t>
  </si>
  <si>
    <t>13.8.24</t>
  </si>
  <si>
    <t>17.9.24</t>
  </si>
  <si>
    <t>Rospa inspection</t>
  </si>
  <si>
    <t>4.10.24</t>
  </si>
  <si>
    <t>18.9.24</t>
  </si>
  <si>
    <t>Roundup 2 x 5l</t>
  </si>
  <si>
    <t>Vat reclaim</t>
  </si>
  <si>
    <t>Swainby FPA</t>
  </si>
  <si>
    <t>13.11.24</t>
  </si>
  <si>
    <t>12.2.25</t>
  </si>
  <si>
    <t>30.3.25</t>
  </si>
  <si>
    <t>3.12.24</t>
  </si>
  <si>
    <t>15.1.25</t>
  </si>
  <si>
    <t>15.11.24</t>
  </si>
  <si>
    <t xml:space="preserve">Payments to account </t>
  </si>
  <si>
    <t>Payments from account</t>
  </si>
  <si>
    <t>Total</t>
  </si>
  <si>
    <t>VAT reclaim</t>
  </si>
  <si>
    <t>grass cutting playing field</t>
  </si>
  <si>
    <t>19.2.25</t>
  </si>
  <si>
    <t>Playing field monthly direct debits</t>
  </si>
  <si>
    <t>across year</t>
  </si>
  <si>
    <t>Swainby PFA</t>
  </si>
  <si>
    <t>24.4.24</t>
  </si>
  <si>
    <t>payments still to deduct</t>
  </si>
  <si>
    <t>Whorlton Parish Council</t>
  </si>
  <si>
    <t>till receipt</t>
  </si>
  <si>
    <t>toilet rolls x 48</t>
  </si>
  <si>
    <t>toilet rolls</t>
  </si>
  <si>
    <t>collection of hygiene units</t>
  </si>
  <si>
    <t xml:space="preserve">bird deterrant spikes </t>
  </si>
  <si>
    <t>No dogs allowed signs</t>
  </si>
  <si>
    <t>2 recycling bins</t>
  </si>
  <si>
    <t>website and email hosting</t>
  </si>
  <si>
    <t>hamper for raffle</t>
  </si>
  <si>
    <t>metal structures for boards</t>
  </si>
  <si>
    <t>defib pads 1 pair</t>
  </si>
  <si>
    <t>155625362 </t>
  </si>
  <si>
    <t>reserve ac 6248.90, current ac 8064.65, SPFA 7677.69</t>
  </si>
  <si>
    <t>2026 budget</t>
  </si>
  <si>
    <t>30.4.25</t>
  </si>
  <si>
    <t>10.4.25</t>
  </si>
  <si>
    <t>12.6.25</t>
  </si>
  <si>
    <t>11.4.25</t>
  </si>
  <si>
    <t>EDF refund</t>
  </si>
  <si>
    <t>Sports day expenditure</t>
  </si>
  <si>
    <t>Nat West</t>
  </si>
  <si>
    <t>bank charges</t>
  </si>
  <si>
    <t>30.5.25</t>
  </si>
  <si>
    <t>30.6.25</t>
  </si>
  <si>
    <t>31.7.25</t>
  </si>
  <si>
    <t>Oliver Cornforth</t>
  </si>
  <si>
    <t>hedgecutting 2hrs</t>
  </si>
  <si>
    <t>1.4.25</t>
  </si>
  <si>
    <t>Membership 1.4 - 31.3.26</t>
  </si>
  <si>
    <t>5.4.25</t>
  </si>
  <si>
    <t>2.4.25</t>
  </si>
  <si>
    <t>Makro toilet rolls x 144</t>
  </si>
  <si>
    <t>3.4.25</t>
  </si>
  <si>
    <t>Strikes roundup 3l</t>
  </si>
  <si>
    <t>29.4.25</t>
  </si>
  <si>
    <t>year end payroll</t>
  </si>
  <si>
    <t>payroll</t>
  </si>
  <si>
    <t>3.5.25</t>
  </si>
  <si>
    <t>1.6.25</t>
  </si>
  <si>
    <t>6.5.25</t>
  </si>
  <si>
    <t xml:space="preserve">EDF </t>
  </si>
  <si>
    <t>25.4.25</t>
  </si>
  <si>
    <t>27.5.25</t>
  </si>
  <si>
    <t>electric in toilets</t>
  </si>
  <si>
    <t>2.6.25</t>
  </si>
  <si>
    <t xml:space="preserve">water in toilets </t>
  </si>
  <si>
    <t>24.6.25</t>
  </si>
  <si>
    <t xml:space="preserve">Sam turner toilet rolls </t>
  </si>
  <si>
    <t>2.7.25</t>
  </si>
  <si>
    <t>25.6.25</t>
  </si>
  <si>
    <t>9.7.25</t>
  </si>
  <si>
    <t>25.7.25</t>
  </si>
  <si>
    <t>stamps 8x2nd class</t>
  </si>
  <si>
    <t>28.7.25</t>
  </si>
  <si>
    <t>Newtons Solicitors</t>
  </si>
  <si>
    <t>cost for car park transfer</t>
  </si>
  <si>
    <t>1.8.25</t>
  </si>
  <si>
    <t>5.7.25</t>
  </si>
  <si>
    <t>4.8.25</t>
  </si>
  <si>
    <t>30.8.25</t>
  </si>
  <si>
    <t>28.8.25</t>
  </si>
  <si>
    <t>1.9.25</t>
  </si>
  <si>
    <t>2.8.25</t>
  </si>
  <si>
    <t>29.8.25</t>
  </si>
  <si>
    <t>North Yorkshire council</t>
  </si>
  <si>
    <t>13.6.25</t>
  </si>
  <si>
    <t>Gallagher insurance</t>
  </si>
  <si>
    <t>insurance</t>
  </si>
  <si>
    <t>30.9.25</t>
  </si>
  <si>
    <t>backpay new rate from 1.4</t>
  </si>
  <si>
    <t>Sports Day income &amp; fell races donations</t>
  </si>
  <si>
    <t>21.8.25</t>
  </si>
  <si>
    <t>19.9.25</t>
  </si>
  <si>
    <t>PKF Littlejohn</t>
  </si>
  <si>
    <t>External audit</t>
  </si>
  <si>
    <t>16.9.25</t>
  </si>
  <si>
    <t>Initial Rentokil</t>
  </si>
  <si>
    <t>toilet units</t>
  </si>
  <si>
    <t>22.9.25</t>
  </si>
  <si>
    <t>2.10.25</t>
  </si>
  <si>
    <t>4.10.25</t>
  </si>
  <si>
    <t>15.10.25</t>
  </si>
  <si>
    <t>16.10.25</t>
  </si>
  <si>
    <t>cutting grass at SPFA</t>
  </si>
  <si>
    <t>Your parking signs for car park</t>
  </si>
  <si>
    <t>20.10.25</t>
  </si>
  <si>
    <t>30.10.25</t>
  </si>
  <si>
    <t>NYC precept 2nd instalment</t>
  </si>
  <si>
    <t>29.9.25</t>
  </si>
  <si>
    <t>10.10.25</t>
  </si>
  <si>
    <t>Fell races Whorlton Run 2024 14.7.25</t>
  </si>
  <si>
    <t>Fell races Whorlton Run 2025 5.9.25</t>
  </si>
  <si>
    <t>12.11.25</t>
  </si>
  <si>
    <t>Citizens Advice NY</t>
  </si>
  <si>
    <t>donation</t>
  </si>
  <si>
    <t>Whorlton PCC</t>
  </si>
  <si>
    <t>Swainby Village Hall</t>
  </si>
  <si>
    <t>J Beadle</t>
  </si>
  <si>
    <t>payment for toilets / grass cutting</t>
  </si>
  <si>
    <t>The Globe</t>
  </si>
  <si>
    <t>17.9.25</t>
  </si>
  <si>
    <t>Playsafety</t>
  </si>
  <si>
    <t>RoSPA inspection</t>
  </si>
  <si>
    <t>28.9.25</t>
  </si>
  <si>
    <t>Column12</t>
  </si>
  <si>
    <t>expected spend Nov-March</t>
  </si>
  <si>
    <t>Sports Day income25.7.25</t>
  </si>
  <si>
    <t>1.11.25</t>
  </si>
  <si>
    <t>29.11.25</t>
  </si>
  <si>
    <t>31.1.26</t>
  </si>
  <si>
    <t>28.2.26</t>
  </si>
  <si>
    <t>8.1.26</t>
  </si>
  <si>
    <t>Billy Calvert</t>
  </si>
  <si>
    <t xml:space="preserve">gate posts </t>
  </si>
  <si>
    <t>30.11.25</t>
  </si>
  <si>
    <t>2.12.25</t>
  </si>
  <si>
    <t>11.12.25</t>
  </si>
  <si>
    <t xml:space="preserve">replenish grit bin </t>
  </si>
  <si>
    <t>22.12.25</t>
  </si>
  <si>
    <t>31.12.25</t>
  </si>
  <si>
    <t>9.1.26</t>
  </si>
  <si>
    <t>29.1.26</t>
  </si>
  <si>
    <t>Lee Dunn</t>
  </si>
  <si>
    <t>wellbeing plaques</t>
  </si>
  <si>
    <t>2.2.26</t>
  </si>
  <si>
    <t>6.2.26</t>
  </si>
  <si>
    <t>office paper</t>
  </si>
  <si>
    <t>9.2.26</t>
  </si>
  <si>
    <t>2.3.26</t>
  </si>
  <si>
    <t>The street nameplate sign</t>
  </si>
  <si>
    <t>6.3.26</t>
  </si>
  <si>
    <t>Atherton Land &amp; Property seervices</t>
  </si>
  <si>
    <t>repairs in village</t>
  </si>
  <si>
    <t>9.3.26</t>
  </si>
  <si>
    <t>Makro toilet rolls x 128</t>
  </si>
  <si>
    <t>31.3.26</t>
  </si>
  <si>
    <t>3.11.25</t>
  </si>
  <si>
    <t>11.11.25</t>
  </si>
  <si>
    <t>2.1.26</t>
  </si>
  <si>
    <t>5.1.26 no inv</t>
  </si>
  <si>
    <t>24.1.26</t>
  </si>
  <si>
    <t>Sam Turners padlock</t>
  </si>
  <si>
    <t>23.3.26</t>
  </si>
  <si>
    <t>19.1.26</t>
  </si>
  <si>
    <t>31.3 SPFA ACCOUNT</t>
  </si>
  <si>
    <t>hedgecutting</t>
  </si>
  <si>
    <t>weedkiller</t>
  </si>
  <si>
    <t>electric toilets</t>
  </si>
  <si>
    <t>legal fees</t>
  </si>
  <si>
    <t>audit</t>
  </si>
  <si>
    <t>signage</t>
  </si>
  <si>
    <t>replenish grit bin</t>
  </si>
  <si>
    <t>office consumables</t>
  </si>
  <si>
    <t>repairs</t>
  </si>
  <si>
    <t>9.6.25</t>
  </si>
  <si>
    <t>fete consumables</t>
  </si>
  <si>
    <t>15.6.25</t>
  </si>
  <si>
    <t>18.6.25</t>
  </si>
  <si>
    <t>19.6.25</t>
  </si>
  <si>
    <t>20.6.25</t>
  </si>
  <si>
    <t>23.6.25</t>
  </si>
  <si>
    <r>
      <t xml:space="preserve">VAT CLAIM 1ST APRIL 2024 - 31ST MARCH 2026  24-25 £1137.25, 25-26 £912.31 </t>
    </r>
    <r>
      <rPr>
        <b/>
        <sz val="11"/>
        <color theme="1"/>
        <rFont val="Calibri"/>
        <family val="2"/>
        <scheme val="minor"/>
      </rPr>
      <t>TOTAL £2049.56</t>
    </r>
  </si>
  <si>
    <t>interest on reserve account A,M,J,J,A,S,O,N,D,J,F,M</t>
  </si>
  <si>
    <t>31.3</t>
  </si>
  <si>
    <t>Account balance 1st April 2025</t>
  </si>
  <si>
    <t>Date paid</t>
  </si>
  <si>
    <t>30.7.25</t>
  </si>
  <si>
    <t>31.10.25</t>
  </si>
  <si>
    <t>28.11.25</t>
  </si>
  <si>
    <t>30.1.26</t>
  </si>
  <si>
    <t>stat missin</t>
  </si>
  <si>
    <t>20.2.26</t>
  </si>
  <si>
    <t>27.2.26</t>
  </si>
  <si>
    <t>receipts SPFA</t>
  </si>
  <si>
    <t>payments SPFA</t>
  </si>
  <si>
    <t>in year £1117.50</t>
  </si>
  <si>
    <t>EDF payments in year, see invoices, £77 recurring direct debit covered some invoices for differing amounts highlighted on sheet.</t>
  </si>
  <si>
    <t>28.4.25</t>
  </si>
  <si>
    <t>25.9.25</t>
  </si>
  <si>
    <t>28.5.25</t>
  </si>
  <si>
    <t>28..4.25</t>
  </si>
  <si>
    <t>17.7.25</t>
  </si>
  <si>
    <t>7.8.25</t>
  </si>
  <si>
    <t>19.8.25</t>
  </si>
  <si>
    <t>26..8.25</t>
  </si>
  <si>
    <t>24.9.25</t>
  </si>
  <si>
    <t>6.10.25</t>
  </si>
  <si>
    <t>14.10.25</t>
  </si>
  <si>
    <t>17.10.25</t>
  </si>
  <si>
    <t>27.10.25</t>
  </si>
  <si>
    <t>14.11.25</t>
  </si>
  <si>
    <t>18.11.25</t>
  </si>
  <si>
    <t>19.11.25</t>
  </si>
  <si>
    <t>21.11.25</t>
  </si>
  <si>
    <t>25.11.25</t>
  </si>
  <si>
    <t>26.1.26</t>
  </si>
  <si>
    <t>1.12.25</t>
  </si>
  <si>
    <t>17.12.25</t>
  </si>
  <si>
    <t>29.12.25</t>
  </si>
  <si>
    <t>20.1.26</t>
  </si>
  <si>
    <t>3.2.26</t>
  </si>
  <si>
    <t>17.2.26</t>
  </si>
  <si>
    <t>25.2.26</t>
  </si>
  <si>
    <t>13.3.26</t>
  </si>
  <si>
    <t>17.3.26</t>
  </si>
  <si>
    <t>19.3.26</t>
  </si>
  <si>
    <t>20.3.26</t>
  </si>
  <si>
    <t>24.3.26</t>
  </si>
  <si>
    <t>25.3.26</t>
  </si>
  <si>
    <t>figure inc the chq not cleared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</si>
</sst>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 &quot;[$£-809]* #,##0.00&quot; &quot;;&quot;-&quot;[$£-809]* #,##0.00&quot; &quot;;&quot; &quot;[$£-809]* &quot;-&quot;??"/>
    <numFmt numFmtId="165" formatCode="&quot;£&quot;#,##0.00"/>
    <numFmt numFmtId="166" formatCode="_-[$£-809]* #,##0.00_-;\-[$£-809]* #,##0.00_-;_-[$£-8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2">
    <xf numFmtId="0" fontId="0" fillId="0" borderId="0" xfId="0"/>
    <xf numFmtId="0" fontId="0" fillId="4" borderId="0" xfId="0" applyFill="1"/>
    <xf numFmtId="0" fontId="0" fillId="3" borderId="0" xfId="0" applyFill="1" applyAlignment="1">
      <alignment horizontal="center" vertical="center" wrapText="1"/>
    </xf>
    <xf numFmtId="44" fontId="0" fillId="4" borderId="0" xfId="1" applyFont="1" applyFill="1"/>
    <xf numFmtId="0" fontId="0" fillId="5" borderId="0" xfId="0" applyFill="1"/>
    <xf numFmtId="164" fontId="3" fillId="6" borderId="2" xfId="0" applyNumberFormat="1" applyFont="1" applyFill="1" applyBorder="1"/>
    <xf numFmtId="49" fontId="3" fillId="6" borderId="2" xfId="0" applyNumberFormat="1" applyFont="1" applyFill="1" applyBorder="1"/>
    <xf numFmtId="164" fontId="4" fillId="6" borderId="2" xfId="0" applyNumberFormat="1" applyFont="1" applyFill="1" applyBorder="1"/>
    <xf numFmtId="49" fontId="4" fillId="6" borderId="2" xfId="0" applyNumberFormat="1" applyFont="1" applyFill="1" applyBorder="1"/>
    <xf numFmtId="0" fontId="3" fillId="6" borderId="2" xfId="0" applyFont="1" applyFill="1" applyBorder="1"/>
    <xf numFmtId="164" fontId="5" fillId="6" borderId="2" xfId="0" applyNumberFormat="1" applyFont="1" applyFill="1" applyBorder="1"/>
    <xf numFmtId="49" fontId="5" fillId="6" borderId="2" xfId="0" applyNumberFormat="1" applyFont="1" applyFill="1" applyBorder="1"/>
    <xf numFmtId="164" fontId="5" fillId="7" borderId="2" xfId="0" applyNumberFormat="1" applyFont="1" applyFill="1" applyBorder="1"/>
    <xf numFmtId="0" fontId="2" fillId="4" borderId="0" xfId="0" applyFont="1" applyFill="1" applyAlignment="1">
      <alignment vertical="center"/>
    </xf>
    <xf numFmtId="0" fontId="0" fillId="8" borderId="0" xfId="0" applyFill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0" fillId="8" borderId="0" xfId="0" applyFill="1"/>
    <xf numFmtId="0" fontId="2" fillId="5" borderId="0" xfId="0" applyFont="1" applyFill="1" applyAlignment="1">
      <alignment vertical="center"/>
    </xf>
    <xf numFmtId="165" fontId="2" fillId="4" borderId="0" xfId="0" applyNumberFormat="1" applyFont="1" applyFill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0" xfId="0" applyFill="1"/>
    <xf numFmtId="44" fontId="0" fillId="4" borderId="0" xfId="0" applyNumberFormat="1" applyFill="1"/>
    <xf numFmtId="0" fontId="0" fillId="4" borderId="0" xfId="0" applyFill="1" applyAlignment="1">
      <alignment wrapText="1"/>
    </xf>
    <xf numFmtId="0" fontId="6" fillId="10" borderId="0" xfId="0" applyFont="1" applyFill="1" applyAlignment="1">
      <alignment horizontal="center" vertical="center" wrapText="1"/>
    </xf>
    <xf numFmtId="165" fontId="0" fillId="10" borderId="0" xfId="0" applyNumberFormat="1" applyFill="1" applyAlignment="1">
      <alignment horizontal="center"/>
    </xf>
    <xf numFmtId="44" fontId="2" fillId="8" borderId="0" xfId="0" applyNumberFormat="1" applyFont="1" applyFill="1"/>
    <xf numFmtId="0" fontId="2" fillId="8" borderId="0" xfId="0" applyFont="1" applyFill="1" applyAlignment="1">
      <alignment horizontal="right"/>
    </xf>
    <xf numFmtId="0" fontId="0" fillId="0" borderId="4" xfId="0" applyBorder="1"/>
    <xf numFmtId="165" fontId="0" fillId="0" borderId="5" xfId="0" applyNumberFormat="1" applyBorder="1" applyAlignment="1">
      <alignment horizontal="center"/>
    </xf>
    <xf numFmtId="164" fontId="5" fillId="4" borderId="2" xfId="0" applyNumberFormat="1" applyFont="1" applyFill="1" applyBorder="1"/>
    <xf numFmtId="164" fontId="5" fillId="2" borderId="2" xfId="0" applyNumberFormat="1" applyFont="1" applyFill="1" applyBorder="1"/>
    <xf numFmtId="164" fontId="11" fillId="7" borderId="2" xfId="0" applyNumberFormat="1" applyFont="1" applyFill="1" applyBorder="1"/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horizontal="center"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165" fontId="12" fillId="3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4" borderId="4" xfId="0" applyFont="1" applyFill="1" applyBorder="1"/>
    <xf numFmtId="0" fontId="13" fillId="4" borderId="4" xfId="0" applyFont="1" applyFill="1" applyBorder="1" applyAlignment="1">
      <alignment horizontal="left"/>
    </xf>
    <xf numFmtId="165" fontId="14" fillId="10" borderId="4" xfId="0" applyNumberFormat="1" applyFont="1" applyFill="1" applyBorder="1" applyAlignment="1">
      <alignment horizontal="center"/>
    </xf>
    <xf numFmtId="165" fontId="13" fillId="4" borderId="4" xfId="0" applyNumberFormat="1" applyFont="1" applyFill="1" applyBorder="1" applyAlignment="1">
      <alignment horizontal="center"/>
    </xf>
    <xf numFmtId="165" fontId="13" fillId="4" borderId="5" xfId="0" applyNumberFormat="1" applyFont="1" applyFill="1" applyBorder="1" applyAlignment="1">
      <alignment horizontal="center"/>
    </xf>
    <xf numFmtId="0" fontId="13" fillId="0" borderId="4" xfId="0" applyFont="1" applyBorder="1"/>
    <xf numFmtId="165" fontId="13" fillId="0" borderId="4" xfId="0" applyNumberFormat="1" applyFont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10" borderId="4" xfId="0" applyFont="1" applyFill="1" applyBorder="1"/>
    <xf numFmtId="165" fontId="13" fillId="10" borderId="4" xfId="0" applyNumberFormat="1" applyFont="1" applyFill="1" applyBorder="1" applyAlignment="1">
      <alignment horizontal="center"/>
    </xf>
    <xf numFmtId="165" fontId="13" fillId="10" borderId="5" xfId="0" applyNumberFormat="1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2" fillId="8" borderId="0" xfId="0" applyFont="1" applyFill="1"/>
    <xf numFmtId="165" fontId="12" fillId="8" borderId="0" xfId="0" applyNumberFormat="1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5" fillId="7" borderId="2" xfId="0" applyFont="1" applyFill="1" applyBorder="1"/>
    <xf numFmtId="164" fontId="11" fillId="7" borderId="2" xfId="0" applyNumberFormat="1" applyFont="1" applyFill="1" applyBorder="1" applyAlignment="1">
      <alignment horizontal="right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44" fontId="2" fillId="8" borderId="0" xfId="0" applyNumberFormat="1" applyFont="1" applyFill="1" applyAlignment="1">
      <alignment vertical="center"/>
    </xf>
    <xf numFmtId="0" fontId="0" fillId="11" borderId="0" xfId="0" applyFill="1"/>
    <xf numFmtId="0" fontId="0" fillId="0" borderId="8" xfId="0" applyBorder="1"/>
    <xf numFmtId="0" fontId="10" fillId="12" borderId="7" xfId="0" applyFont="1" applyFill="1" applyBorder="1"/>
    <xf numFmtId="0" fontId="6" fillId="12" borderId="7" xfId="0" applyFont="1" applyFill="1" applyBorder="1"/>
    <xf numFmtId="0" fontId="0" fillId="0" borderId="10" xfId="0" applyBorder="1"/>
    <xf numFmtId="165" fontId="10" fillId="12" borderId="6" xfId="0" applyNumberFormat="1" applyFont="1" applyFill="1" applyBorder="1"/>
    <xf numFmtId="165" fontId="6" fillId="12" borderId="6" xfId="0" applyNumberFormat="1" applyFont="1" applyFill="1" applyBorder="1"/>
    <xf numFmtId="0" fontId="10" fillId="9" borderId="0" xfId="0" applyFont="1" applyFill="1" applyAlignment="1">
      <alignment vertical="center" wrapText="1"/>
    </xf>
    <xf numFmtId="0" fontId="15" fillId="9" borderId="0" xfId="0" applyFont="1" applyFill="1"/>
    <xf numFmtId="0" fontId="10" fillId="9" borderId="0" xfId="0" applyFont="1" applyFill="1"/>
    <xf numFmtId="0" fontId="13" fillId="0" borderId="11" xfId="0" applyFont="1" applyBorder="1"/>
    <xf numFmtId="0" fontId="13" fillId="0" borderId="11" xfId="0" applyFont="1" applyBorder="1" applyAlignment="1">
      <alignment horizontal="left"/>
    </xf>
    <xf numFmtId="165" fontId="13" fillId="4" borderId="11" xfId="0" applyNumberFormat="1" applyFont="1" applyFill="1" applyBorder="1" applyAlignment="1">
      <alignment horizontal="center"/>
    </xf>
    <xf numFmtId="165" fontId="13" fillId="0" borderId="11" xfId="0" applyNumberFormat="1" applyFont="1" applyBorder="1" applyAlignment="1">
      <alignment horizontal="center"/>
    </xf>
    <xf numFmtId="165" fontId="13" fillId="0" borderId="12" xfId="0" applyNumberFormat="1" applyFont="1" applyBorder="1" applyAlignment="1">
      <alignment horizontal="center"/>
    </xf>
    <xf numFmtId="0" fontId="13" fillId="4" borderId="11" xfId="0" applyFont="1" applyFill="1" applyBorder="1"/>
    <xf numFmtId="165" fontId="12" fillId="3" borderId="11" xfId="0" applyNumberFormat="1" applyFont="1" applyFill="1" applyBorder="1" applyAlignment="1">
      <alignment horizontal="center" vertical="center" wrapText="1"/>
    </xf>
    <xf numFmtId="165" fontId="13" fillId="10" borderId="11" xfId="0" applyNumberFormat="1" applyFont="1" applyFill="1" applyBorder="1" applyAlignment="1">
      <alignment horizontal="center"/>
    </xf>
    <xf numFmtId="0" fontId="13" fillId="4" borderId="0" xfId="0" applyFont="1" applyFill="1"/>
    <xf numFmtId="0" fontId="13" fillId="4" borderId="11" xfId="0" applyFont="1" applyFill="1" applyBorder="1" applyAlignment="1">
      <alignment horizontal="left" vertical="center"/>
    </xf>
    <xf numFmtId="165" fontId="13" fillId="4" borderId="11" xfId="0" applyNumberFormat="1" applyFont="1" applyFill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left" vertical="center" wrapText="1"/>
    </xf>
    <xf numFmtId="166" fontId="5" fillId="7" borderId="2" xfId="0" applyNumberFormat="1" applyFont="1" applyFill="1" applyBorder="1"/>
    <xf numFmtId="164" fontId="11" fillId="12" borderId="2" xfId="0" applyNumberFormat="1" applyFont="1" applyFill="1" applyBorder="1"/>
    <xf numFmtId="0" fontId="2" fillId="0" borderId="13" xfId="0" applyFont="1" applyBorder="1"/>
    <xf numFmtId="0" fontId="2" fillId="0" borderId="14" xfId="0" applyFont="1" applyBorder="1"/>
    <xf numFmtId="0" fontId="0" fillId="0" borderId="11" xfId="0" applyBorder="1"/>
    <xf numFmtId="0" fontId="0" fillId="4" borderId="11" xfId="0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1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4" borderId="0" xfId="0" applyFill="1" applyAlignment="1">
      <alignment horizontal="right" vertical="center" wrapText="1"/>
    </xf>
    <xf numFmtId="0" fontId="13" fillId="4" borderId="11" xfId="0" applyFont="1" applyFill="1" applyBorder="1" applyAlignment="1">
      <alignment horizontal="left"/>
    </xf>
    <xf numFmtId="165" fontId="13" fillId="4" borderId="12" xfId="0" applyNumberFormat="1" applyFont="1" applyFill="1" applyBorder="1" applyAlignment="1">
      <alignment horizontal="center"/>
    </xf>
    <xf numFmtId="49" fontId="0" fillId="0" borderId="0" xfId="0" applyNumberFormat="1"/>
    <xf numFmtId="164" fontId="5" fillId="7" borderId="0" xfId="0" applyNumberFormat="1" applyFont="1" applyFill="1"/>
    <xf numFmtId="164" fontId="5" fillId="2" borderId="0" xfId="0" applyNumberFormat="1" applyFont="1" applyFill="1"/>
    <xf numFmtId="166" fontId="5" fillId="7" borderId="0" xfId="0" applyNumberFormat="1" applyFont="1" applyFill="1"/>
    <xf numFmtId="0" fontId="8" fillId="0" borderId="0" xfId="0" applyFont="1" applyAlignment="1">
      <alignment horizontal="right"/>
    </xf>
    <xf numFmtId="0" fontId="0" fillId="13" borderId="0" xfId="0" applyFill="1"/>
    <xf numFmtId="164" fontId="5" fillId="14" borderId="0" xfId="0" applyNumberFormat="1" applyFont="1" applyFill="1"/>
    <xf numFmtId="164" fontId="5" fillId="15" borderId="0" xfId="0" applyNumberFormat="1" applyFont="1" applyFill="1"/>
    <xf numFmtId="0" fontId="8" fillId="0" borderId="3" xfId="0" applyFont="1" applyBorder="1" applyAlignment="1">
      <alignment horizontal="right"/>
    </xf>
    <xf numFmtId="0" fontId="10" fillId="12" borderId="9" xfId="0" applyFont="1" applyFill="1" applyBorder="1"/>
    <xf numFmtId="0" fontId="6" fillId="12" borderId="9" xfId="0" applyFont="1" applyFill="1" applyBorder="1"/>
    <xf numFmtId="0" fontId="0" fillId="4" borderId="11" xfId="0" applyFont="1" applyFill="1" applyBorder="1" applyAlignment="1">
      <alignment horizontal="left" vertical="center"/>
    </xf>
    <xf numFmtId="0" fontId="0" fillId="4" borderId="11" xfId="0" applyFont="1" applyFill="1" applyBorder="1" applyAlignment="1">
      <alignment horizontal="left" vertical="center" wrapText="1"/>
    </xf>
    <xf numFmtId="0" fontId="0" fillId="4" borderId="4" xfId="0" applyFont="1" applyFill="1" applyBorder="1"/>
    <xf numFmtId="0" fontId="0" fillId="4" borderId="4" xfId="0" applyFont="1" applyFill="1" applyBorder="1" applyAlignment="1">
      <alignment horizontal="left"/>
    </xf>
    <xf numFmtId="165" fontId="0" fillId="4" borderId="4" xfId="0" applyNumberFormat="1" applyFont="1" applyFill="1" applyBorder="1" applyAlignment="1">
      <alignment horizontal="center"/>
    </xf>
    <xf numFmtId="0" fontId="0" fillId="4" borderId="11" xfId="0" applyFont="1" applyFill="1" applyBorder="1"/>
    <xf numFmtId="0" fontId="0" fillId="4" borderId="11" xfId="0" applyFont="1" applyFill="1" applyBorder="1" applyAlignment="1">
      <alignment horizontal="left"/>
    </xf>
    <xf numFmtId="165" fontId="0" fillId="4" borderId="11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11" xfId="0" applyFont="1" applyBorder="1" applyAlignment="1">
      <alignment horizontal="left"/>
    </xf>
    <xf numFmtId="165" fontId="0" fillId="0" borderId="11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left"/>
    </xf>
    <xf numFmtId="165" fontId="0" fillId="0" borderId="4" xfId="0" applyNumberFormat="1" applyFont="1" applyBorder="1" applyAlignment="1">
      <alignment horizontal="center"/>
    </xf>
    <xf numFmtId="0" fontId="0" fillId="0" borderId="0" xfId="0" applyFont="1"/>
    <xf numFmtId="0" fontId="0" fillId="4" borderId="11" xfId="0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4" borderId="11" xfId="1" applyNumberFormat="1" applyFont="1" applyFill="1" applyBorder="1" applyAlignment="1">
      <alignment horizontal="left"/>
    </xf>
    <xf numFmtId="0" fontId="10" fillId="4" borderId="11" xfId="2" applyNumberFormat="1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65" fontId="2" fillId="0" borderId="14" xfId="0" applyNumberFormat="1" applyFont="1" applyBorder="1" applyAlignment="1">
      <alignment horizontal="center"/>
    </xf>
    <xf numFmtId="165" fontId="0" fillId="4" borderId="11" xfId="0" applyNumberFormat="1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4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left"/>
    </xf>
    <xf numFmtId="165" fontId="0" fillId="4" borderId="11" xfId="0" applyNumberFormat="1" applyFont="1" applyFill="1" applyBorder="1" applyAlignment="1">
      <alignment horizontal="left" vertical="center" wrapText="1"/>
    </xf>
    <xf numFmtId="165" fontId="0" fillId="4" borderId="4" xfId="0" applyNumberFormat="1" applyFont="1" applyFill="1" applyBorder="1" applyAlignment="1">
      <alignment horizontal="left"/>
    </xf>
    <xf numFmtId="165" fontId="0" fillId="4" borderId="11" xfId="0" applyNumberFormat="1" applyFont="1" applyFill="1" applyBorder="1" applyAlignment="1">
      <alignment horizontal="left"/>
    </xf>
    <xf numFmtId="165" fontId="0" fillId="0" borderId="4" xfId="0" applyNumberFormat="1" applyFont="1" applyBorder="1" applyAlignment="1">
      <alignment horizontal="left"/>
    </xf>
    <xf numFmtId="165" fontId="0" fillId="0" borderId="11" xfId="0" applyNumberFormat="1" applyFont="1" applyBorder="1" applyAlignment="1">
      <alignment horizontal="left"/>
    </xf>
    <xf numFmtId="165" fontId="2" fillId="0" borderId="11" xfId="0" applyNumberFormat="1" applyFont="1" applyBorder="1" applyAlignment="1">
      <alignment horizontal="center"/>
    </xf>
    <xf numFmtId="0" fontId="0" fillId="0" borderId="11" xfId="0" applyFont="1" applyBorder="1" applyAlignment="1"/>
    <xf numFmtId="0" fontId="0" fillId="0" borderId="11" xfId="0" applyBorder="1" applyAlignment="1"/>
    <xf numFmtId="0" fontId="12" fillId="3" borderId="11" xfId="0" applyFont="1" applyFill="1" applyBorder="1" applyAlignment="1">
      <alignment horizontal="center" vertical="center"/>
    </xf>
    <xf numFmtId="165" fontId="13" fillId="16" borderId="11" xfId="0" applyNumberFormat="1" applyFont="1" applyFill="1" applyBorder="1" applyAlignment="1">
      <alignment horizontal="center"/>
    </xf>
    <xf numFmtId="165" fontId="13" fillId="16" borderId="4" xfId="0" applyNumberFormat="1" applyFont="1" applyFill="1" applyBorder="1" applyAlignment="1">
      <alignment horizontal="center"/>
    </xf>
    <xf numFmtId="165" fontId="13" fillId="16" borderId="11" xfId="0" applyNumberFormat="1" applyFont="1" applyFill="1" applyBorder="1" applyAlignment="1">
      <alignment horizontal="center" vertical="center"/>
    </xf>
    <xf numFmtId="44" fontId="0" fillId="16" borderId="0" xfId="0" applyNumberFormat="1" applyFill="1" applyAlignment="1">
      <alignment horizontal="right" vertical="center" wrapText="1"/>
    </xf>
    <xf numFmtId="44" fontId="0" fillId="16" borderId="0" xfId="0" applyNumberFormat="1" applyFill="1"/>
    <xf numFmtId="165" fontId="13" fillId="17" borderId="11" xfId="0" applyNumberFormat="1" applyFont="1" applyFill="1" applyBorder="1" applyAlignment="1">
      <alignment horizontal="center"/>
    </xf>
    <xf numFmtId="165" fontId="13" fillId="17" borderId="4" xfId="0" applyNumberFormat="1" applyFont="1" applyFill="1" applyBorder="1" applyAlignment="1">
      <alignment horizontal="center"/>
    </xf>
    <xf numFmtId="165" fontId="7" fillId="16" borderId="4" xfId="2" applyNumberFormat="1" applyFont="1" applyFill="1" applyBorder="1" applyAlignment="1">
      <alignment horizontal="center"/>
    </xf>
    <xf numFmtId="8" fontId="0" fillId="16" borderId="0" xfId="1" applyNumberFormat="1" applyFont="1" applyFill="1" applyAlignment="1">
      <alignment horizontal="right"/>
    </xf>
    <xf numFmtId="0" fontId="0" fillId="17" borderId="0" xfId="0" applyFill="1"/>
    <xf numFmtId="0" fontId="13" fillId="10" borderId="11" xfId="0" applyFont="1" applyFill="1" applyBorder="1"/>
    <xf numFmtId="164" fontId="5" fillId="4" borderId="0" xfId="0" applyNumberFormat="1" applyFont="1" applyFill="1"/>
    <xf numFmtId="164" fontId="5" fillId="4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164" fontId="11" fillId="18" borderId="0" xfId="0" applyNumberFormat="1" applyFont="1" applyFill="1"/>
  </cellXfs>
  <cellStyles count="3">
    <cellStyle name="Currency" xfId="1" builtinId="4"/>
    <cellStyle name="Hyperlink" xfId="2" builtinId="8"/>
    <cellStyle name="Normal" xfId="0" builtinId="0"/>
  </cellStyles>
  <dxfs count="2">
    <dxf>
      <fill>
        <patternFill>
          <bgColor rgb="FFFF0000"/>
        </patternFill>
      </fill>
    </dxf>
    <dxf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171450</xdr:rowOff>
    </xdr:from>
    <xdr:to>
      <xdr:col>13</xdr:col>
      <xdr:colOff>0</xdr:colOff>
      <xdr:row>10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026A89-95DE-FA7A-1DE7-EC7C56BD9BE2}"/>
            </a:ext>
          </a:extLst>
        </xdr:cNvPr>
        <xdr:cNvSpPr txBox="1"/>
      </xdr:nvSpPr>
      <xdr:spPr>
        <a:xfrm>
          <a:off x="609600" y="354330"/>
          <a:ext cx="7315200" cy="14820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Current balance across all accounts £21700. Still around £6200</a:t>
          </a:r>
          <a:r>
            <a:rPr lang="en-GB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likely spend for the remainder of the year. Therefore reducing the current account balance to around £5000. </a:t>
          </a:r>
        </a:p>
        <a:p>
          <a:r>
            <a:rPr lang="en-GB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Spend last year £19500 and this year £19000, this has been reducing a higher balance from monies received during covid. </a:t>
          </a:r>
        </a:p>
        <a:p>
          <a:endParaRPr lang="en-GB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GB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therefore suggest an increase this year of 5% from £10924.20 to £11470.41, which is equivelant to £2.04 increase on Band D. Table 2 shows costs.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For discussion at the meeting.</a:t>
          </a:r>
          <a:endParaRPr lang="en-GB" b="1">
            <a:effectLst/>
          </a:endParaRPr>
        </a:p>
        <a:p>
          <a:endParaRPr lang="en-GB" sz="1100"/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8</xdr:col>
      <xdr:colOff>23285</xdr:colOff>
      <xdr:row>54</xdr:row>
      <xdr:rowOff>107070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2C640A-6DA6-B175-3D97-C1D3F1CA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86400"/>
          <a:ext cx="4900085" cy="449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12</xdr:col>
      <xdr:colOff>556261</xdr:colOff>
      <xdr:row>27</xdr:row>
      <xdr:rowOff>168451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3C475C-4B87-0BFF-38EC-86747A2C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011680"/>
          <a:ext cx="7871460" cy="3094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14</xdr:col>
      <xdr:colOff>153153</xdr:colOff>
      <xdr:row>28</xdr:row>
      <xdr:rowOff>1691787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9F2DDC7-E8F9-FF7E-FEC9-0C12E3942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20640"/>
          <a:ext cx="8687553" cy="16917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E67230D-951D-4967-917F-794E243ECE8D}" name="Table12" displayName="Table12" ref="B4:H42" totalsRowShown="0" headerRowDxfId="1">
  <autoFilter ref="B4:H42" xr:uid="{3E67230D-951D-4967-917F-794E243ECE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09B64DF-9003-4601-A9AD-B52297C3CF53}" name=".."/>
    <tableColumn id="2" xr3:uid="{4A39EF4A-7EB2-463C-9E6C-2C01B6EB508E}" name="Description"/>
    <tableColumn id="3" xr3:uid="{745BE95E-43BF-4E21-B053-DDA369A14267}" name="Amount"/>
    <tableColumn id="4" xr3:uid="{84534008-E4A1-4999-ADC2-D3911E7B43A1}" name="Column1"/>
    <tableColumn id="10" xr3:uid="{065B8C8D-3D22-4A11-86BF-19160D485114}" name="Column12"/>
    <tableColumn id="5" xr3:uid="{E37C55CA-3980-404F-803B-4D83A96FBA18}" name="Column2"/>
    <tableColumn id="6" xr3:uid="{6AB2E80B-D542-4035-9FA8-1E9951938621}" name="Column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0B98-8C90-4795-94A8-51859CCF43B0}">
  <sheetPr>
    <pageSetUpPr fitToPage="1"/>
  </sheetPr>
  <dimension ref="B3:H57"/>
  <sheetViews>
    <sheetView showGridLines="0" zoomScale="75" zoomScaleNormal="70" workbookViewId="0">
      <selection activeCell="E52" sqref="E52:E56"/>
    </sheetView>
  </sheetViews>
  <sheetFormatPr defaultRowHeight="14.4" x14ac:dyDescent="0.3"/>
  <cols>
    <col min="1" max="1" width="3.33203125" customWidth="1"/>
    <col min="2" max="2" width="15" customWidth="1"/>
    <col min="3" max="3" width="50.6640625" bestFit="1" customWidth="1"/>
    <col min="4" max="4" width="28" customWidth="1"/>
    <col min="5" max="6" width="21.44140625" customWidth="1"/>
    <col min="7" max="7" width="20.6640625" customWidth="1"/>
    <col min="8" max="8" width="14.77734375" customWidth="1"/>
  </cols>
  <sheetData>
    <row r="3" spans="2:8" x14ac:dyDescent="0.3">
      <c r="B3" s="19" t="s">
        <v>0</v>
      </c>
    </row>
    <row r="4" spans="2:8" ht="31.5" customHeight="1" x14ac:dyDescent="0.3">
      <c r="B4" s="21" t="s">
        <v>51</v>
      </c>
      <c r="C4" s="2" t="s">
        <v>14</v>
      </c>
      <c r="D4" s="2" t="s">
        <v>10</v>
      </c>
      <c r="E4" s="14" t="s">
        <v>25</v>
      </c>
      <c r="F4" s="14" t="s">
        <v>223</v>
      </c>
      <c r="G4" s="14" t="s">
        <v>26</v>
      </c>
      <c r="H4" s="2" t="s">
        <v>58</v>
      </c>
    </row>
    <row r="5" spans="2:8" ht="19.5" customHeight="1" x14ac:dyDescent="0.3">
      <c r="B5" s="69" t="s">
        <v>133</v>
      </c>
      <c r="C5" s="60" t="s">
        <v>79</v>
      </c>
      <c r="D5" s="150">
        <v>5462.1</v>
      </c>
      <c r="E5" s="59"/>
      <c r="F5" s="59"/>
      <c r="G5" s="59"/>
    </row>
    <row r="6" spans="2:8" ht="19.5" customHeight="1" x14ac:dyDescent="0.3">
      <c r="B6" s="69" t="s">
        <v>136</v>
      </c>
      <c r="C6" s="60" t="s">
        <v>137</v>
      </c>
      <c r="D6" s="150">
        <v>417.91</v>
      </c>
      <c r="E6" s="59"/>
      <c r="F6" s="59"/>
      <c r="G6" s="95"/>
    </row>
    <row r="7" spans="2:8" ht="15.6" x14ac:dyDescent="0.3">
      <c r="B7" s="70" t="s">
        <v>134</v>
      </c>
      <c r="C7" t="s">
        <v>80</v>
      </c>
      <c r="D7" s="151">
        <v>176.27</v>
      </c>
      <c r="E7" s="1"/>
      <c r="F7" s="1"/>
      <c r="G7" s="1"/>
    </row>
    <row r="8" spans="2:8" ht="15.6" x14ac:dyDescent="0.3">
      <c r="B8" s="70" t="s">
        <v>135</v>
      </c>
      <c r="C8" s="1" t="s">
        <v>80</v>
      </c>
      <c r="D8" s="151">
        <v>74.28</v>
      </c>
      <c r="E8" s="1"/>
      <c r="F8" s="1"/>
      <c r="G8" s="1"/>
    </row>
    <row r="9" spans="2:8" x14ac:dyDescent="0.3">
      <c r="B9" s="71" t="s">
        <v>207</v>
      </c>
      <c r="C9" s="1" t="s">
        <v>206</v>
      </c>
      <c r="D9" s="155">
        <v>5462.1</v>
      </c>
      <c r="E9" s="1"/>
      <c r="F9" s="1"/>
      <c r="G9" s="1"/>
    </row>
    <row r="10" spans="2:8" x14ac:dyDescent="0.3">
      <c r="B10" s="71" t="s">
        <v>208</v>
      </c>
      <c r="C10" s="1" t="s">
        <v>80</v>
      </c>
      <c r="D10" s="151">
        <v>127.31</v>
      </c>
      <c r="E10" s="1"/>
      <c r="F10" s="1"/>
      <c r="G10" s="1"/>
    </row>
    <row r="11" spans="2:8" x14ac:dyDescent="0.3">
      <c r="B11" s="71" t="s">
        <v>262</v>
      </c>
      <c r="C11" s="1" t="s">
        <v>80</v>
      </c>
      <c r="D11" s="151">
        <v>66.430000000000007</v>
      </c>
      <c r="E11" s="1"/>
      <c r="F11" s="1"/>
      <c r="G11" s="1"/>
    </row>
    <row r="12" spans="2:8" x14ac:dyDescent="0.3">
      <c r="B12" s="71" t="s">
        <v>261</v>
      </c>
      <c r="C12" s="1" t="s">
        <v>80</v>
      </c>
      <c r="D12" s="151">
        <v>67.239999999999995</v>
      </c>
      <c r="E12" s="1"/>
      <c r="F12" s="1"/>
      <c r="G12" s="1"/>
    </row>
    <row r="13" spans="2:8" x14ac:dyDescent="0.3">
      <c r="B13" s="71"/>
      <c r="C13" s="1"/>
      <c r="D13" s="23"/>
      <c r="E13" s="1"/>
      <c r="F13" s="1"/>
      <c r="G13" s="1"/>
    </row>
    <row r="14" spans="2:8" ht="16.5" customHeight="1" x14ac:dyDescent="0.3">
      <c r="B14" s="71"/>
      <c r="C14" s="1" t="s">
        <v>99</v>
      </c>
      <c r="D14" s="23">
        <v>0</v>
      </c>
      <c r="E14" s="1"/>
      <c r="F14" s="1"/>
      <c r="G14" s="1"/>
    </row>
    <row r="15" spans="2:8" ht="14.25" customHeight="1" x14ac:dyDescent="0.3">
      <c r="B15" s="71"/>
      <c r="C15" s="1" t="s">
        <v>281</v>
      </c>
      <c r="D15" s="23">
        <v>64.3</v>
      </c>
      <c r="E15" s="1"/>
      <c r="F15" s="1"/>
      <c r="G15" s="1"/>
    </row>
    <row r="16" spans="2:8" ht="14.25" customHeight="1" x14ac:dyDescent="0.3">
      <c r="B16" s="71" t="s">
        <v>115</v>
      </c>
      <c r="C16" s="1"/>
      <c r="D16" s="23"/>
      <c r="E16" s="1"/>
      <c r="F16" s="1"/>
      <c r="G16" s="1"/>
    </row>
    <row r="17" spans="2:8" ht="13.5" customHeight="1" x14ac:dyDescent="0.3">
      <c r="B17" s="71" t="s">
        <v>114</v>
      </c>
      <c r="C17" s="1" t="s">
        <v>113</v>
      </c>
      <c r="D17" s="23"/>
      <c r="E17" s="1"/>
      <c r="F17" s="1"/>
      <c r="G17" s="1"/>
    </row>
    <row r="18" spans="2:8" x14ac:dyDescent="0.3">
      <c r="B18" s="22"/>
      <c r="C18" t="s">
        <v>189</v>
      </c>
      <c r="D18" s="1"/>
      <c r="G18" s="1"/>
    </row>
    <row r="19" spans="2:8" x14ac:dyDescent="0.3">
      <c r="B19" s="1"/>
      <c r="D19" s="1"/>
      <c r="G19" s="1"/>
    </row>
    <row r="20" spans="2:8" ht="15.75" customHeight="1" x14ac:dyDescent="0.3">
      <c r="B20" s="15" t="s">
        <v>36</v>
      </c>
      <c r="C20" s="28" t="s">
        <v>19</v>
      </c>
      <c r="D20" s="61">
        <f>SUM(D5:D19)</f>
        <v>11917.939999999999</v>
      </c>
      <c r="E20" s="16"/>
      <c r="F20" s="16"/>
      <c r="G20" s="16"/>
    </row>
    <row r="21" spans="2:8" ht="15.75" customHeight="1" x14ac:dyDescent="0.3">
      <c r="B21" s="13"/>
      <c r="C21" s="13"/>
      <c r="D21" s="18"/>
      <c r="E21" s="1"/>
      <c r="F21" s="1"/>
      <c r="G21" s="1"/>
    </row>
    <row r="22" spans="2:8" x14ac:dyDescent="0.3">
      <c r="B22" s="17" t="s">
        <v>3</v>
      </c>
      <c r="C22" s="13"/>
      <c r="D22" s="13"/>
      <c r="E22" s="1"/>
      <c r="F22" s="1"/>
      <c r="G22" s="1"/>
    </row>
    <row r="23" spans="2:8" ht="28.8" x14ac:dyDescent="0.3">
      <c r="B23" s="25" t="s">
        <v>24</v>
      </c>
      <c r="C23" s="20" t="s">
        <v>14</v>
      </c>
      <c r="D23" s="20" t="s">
        <v>15</v>
      </c>
      <c r="E23" s="20" t="s">
        <v>16</v>
      </c>
      <c r="F23" s="20" t="s">
        <v>224</v>
      </c>
      <c r="G23" s="20" t="s">
        <v>17</v>
      </c>
      <c r="H23" s="103" t="s">
        <v>132</v>
      </c>
    </row>
    <row r="24" spans="2:8" x14ac:dyDescent="0.3">
      <c r="B24" s="26">
        <v>1137.25</v>
      </c>
      <c r="C24" s="1" t="s">
        <v>4</v>
      </c>
      <c r="D24" s="3"/>
      <c r="E24" s="23">
        <f>+'Cash Book'!G82</f>
        <v>699.29000000000019</v>
      </c>
      <c r="F24" s="23"/>
      <c r="G24" s="23"/>
      <c r="H24" s="103"/>
    </row>
    <row r="25" spans="2:8" ht="21" customHeight="1" x14ac:dyDescent="0.3">
      <c r="B25" s="26">
        <v>4310.8</v>
      </c>
      <c r="C25" s="1" t="s">
        <v>18</v>
      </c>
      <c r="D25">
        <v>4200</v>
      </c>
      <c r="E25" s="23">
        <f>+'Cash Book'!H82</f>
        <v>4505.8000000000011</v>
      </c>
      <c r="F25" s="23">
        <v>1850</v>
      </c>
      <c r="G25" s="23">
        <f>Table12[[#This Row],[Amount]]-Table12[[#This Row],[Column1]]-Table12[[#This Row],[Column12]]</f>
        <v>-2155.8000000000011</v>
      </c>
      <c r="H25" s="103">
        <v>4550</v>
      </c>
    </row>
    <row r="26" spans="2:8" ht="29.25" customHeight="1" x14ac:dyDescent="0.3">
      <c r="B26" s="26">
        <v>140.6</v>
      </c>
      <c r="C26" s="1" t="s">
        <v>46</v>
      </c>
      <c r="D26">
        <v>120</v>
      </c>
      <c r="E26" s="23">
        <f>+'Cash Book'!I82</f>
        <v>376.91</v>
      </c>
      <c r="F26" s="23">
        <v>175</v>
      </c>
      <c r="G26" s="23">
        <f>Table12[[#This Row],[Amount]]-Table12[[#This Row],[Column1]]-Table12[[#This Row],[Column12]]</f>
        <v>-431.91</v>
      </c>
      <c r="H26" s="103">
        <v>375</v>
      </c>
    </row>
    <row r="27" spans="2:8" x14ac:dyDescent="0.3">
      <c r="B27" s="26">
        <v>11.79</v>
      </c>
      <c r="C27" s="1" t="s">
        <v>55</v>
      </c>
      <c r="D27">
        <v>20</v>
      </c>
      <c r="E27" s="23">
        <f>+'Cash Book'!J82</f>
        <v>17.25</v>
      </c>
      <c r="F27" s="23">
        <v>15</v>
      </c>
      <c r="G27" s="23">
        <f>Table12[[#This Row],[Amount]]-Table12[[#This Row],[Column1]]-Table12[[#This Row],[Column12]]</f>
        <v>-12.25</v>
      </c>
      <c r="H27" s="103">
        <v>25</v>
      </c>
    </row>
    <row r="28" spans="2:8" x14ac:dyDescent="0.3">
      <c r="B28" s="26">
        <v>1939.61</v>
      </c>
      <c r="C28" s="1" t="s">
        <v>100</v>
      </c>
      <c r="E28" s="23">
        <f>+'Cash Book'!K82</f>
        <v>0</v>
      </c>
      <c r="F28" s="23"/>
      <c r="G28" s="23">
        <f>Table12[[#This Row],[Amount]]-Table12[[#This Row],[Column1]]-Table12[[#This Row],[Column12]]</f>
        <v>0</v>
      </c>
      <c r="H28" s="103"/>
    </row>
    <row r="29" spans="2:8" x14ac:dyDescent="0.3">
      <c r="B29" s="26">
        <v>2059.23</v>
      </c>
      <c r="C29" s="1" t="s">
        <v>54</v>
      </c>
      <c r="D29">
        <v>3000</v>
      </c>
      <c r="E29" s="23">
        <f>+'Cash Book'!L82</f>
        <v>2037.37</v>
      </c>
      <c r="F29" s="23"/>
      <c r="G29" s="23">
        <f>Table12[[#This Row],[Amount]]-Table12[[#This Row],[Column1]]-Table12[[#This Row],[Column12]]</f>
        <v>962.63000000000011</v>
      </c>
      <c r="H29" s="103">
        <v>2500</v>
      </c>
    </row>
    <row r="30" spans="2:8" x14ac:dyDescent="0.3">
      <c r="B30" s="26">
        <v>1026.17</v>
      </c>
      <c r="C30" s="1" t="s">
        <v>5</v>
      </c>
      <c r="D30">
        <v>1100</v>
      </c>
      <c r="E30" s="23">
        <f>+'Cash Book'!M82</f>
        <v>1047.97</v>
      </c>
      <c r="F30" s="23"/>
      <c r="G30" s="23">
        <f>Table12[[#This Row],[Amount]]-Table12[[#This Row],[Column1]]-Table12[[#This Row],[Column12]]</f>
        <v>52.029999999999973</v>
      </c>
      <c r="H30" s="103">
        <v>1200</v>
      </c>
    </row>
    <row r="31" spans="2:8" ht="26.25" customHeight="1" x14ac:dyDescent="0.3">
      <c r="B31" s="26">
        <v>154.38</v>
      </c>
      <c r="C31" s="1" t="s">
        <v>40</v>
      </c>
      <c r="D31">
        <v>200</v>
      </c>
      <c r="E31" s="23">
        <f>+'Cash Book'!N82</f>
        <v>166.47</v>
      </c>
      <c r="F31" s="23"/>
      <c r="G31" s="23">
        <f>Table12[[#This Row],[Amount]]-Table12[[#This Row],[Column1]]-Table12[[#This Row],[Column12]]</f>
        <v>33.53</v>
      </c>
      <c r="H31" s="103">
        <v>200</v>
      </c>
    </row>
    <row r="32" spans="2:8" ht="24.75" customHeight="1" x14ac:dyDescent="0.3">
      <c r="B32" s="26">
        <v>320</v>
      </c>
      <c r="C32" s="24" t="s">
        <v>44</v>
      </c>
      <c r="D32">
        <v>330</v>
      </c>
      <c r="E32" s="23">
        <f>+'Cash Book'!O82</f>
        <v>243</v>
      </c>
      <c r="F32" s="23"/>
      <c r="G32" s="23">
        <f>Table12[[#This Row],[Amount]]-Table12[[#This Row],[Column1]]-Table12[[#This Row],[Column12]]</f>
        <v>87</v>
      </c>
      <c r="H32" s="103">
        <v>300</v>
      </c>
    </row>
    <row r="33" spans="2:8" ht="21.75" customHeight="1" x14ac:dyDescent="0.3">
      <c r="B33" s="26">
        <v>140</v>
      </c>
      <c r="C33" s="24" t="s">
        <v>45</v>
      </c>
      <c r="D33">
        <v>300</v>
      </c>
      <c r="E33" s="23">
        <f>+'Cash Book'!P82</f>
        <v>430.85</v>
      </c>
      <c r="F33" s="23">
        <v>40</v>
      </c>
      <c r="G33" s="23">
        <f>Table12[[#This Row],[Amount]]-Table12[[#This Row],[Column1]]-Table12[[#This Row],[Column12]]</f>
        <v>-170.85000000000002</v>
      </c>
      <c r="H33" s="103">
        <v>300</v>
      </c>
    </row>
    <row r="34" spans="2:8" x14ac:dyDescent="0.3">
      <c r="B34" s="26">
        <v>2255.9499999999998</v>
      </c>
      <c r="C34" s="24" t="s">
        <v>56</v>
      </c>
      <c r="D34">
        <v>300</v>
      </c>
      <c r="E34" s="23">
        <f>+'Cash Book'!Q82</f>
        <v>2004.79</v>
      </c>
      <c r="F34" s="23">
        <v>2500</v>
      </c>
      <c r="G34" s="23">
        <f>Table12[[#This Row],[Amount]]-Table12[[#This Row],[Column1]]-Table12[[#This Row],[Column12]]</f>
        <v>-4204.79</v>
      </c>
      <c r="H34" s="103">
        <v>500</v>
      </c>
    </row>
    <row r="35" spans="2:8" x14ac:dyDescent="0.3">
      <c r="B35" s="26">
        <v>1521.72</v>
      </c>
      <c r="C35" s="1" t="s">
        <v>6</v>
      </c>
      <c r="D35">
        <v>2300</v>
      </c>
      <c r="E35" s="23">
        <f>+'Cash Book'!R82</f>
        <v>1450</v>
      </c>
      <c r="F35" s="23"/>
      <c r="G35" s="23">
        <f>Table12[[#This Row],[Amount]]-Table12[[#This Row],[Column1]]-Table12[[#This Row],[Column12]]</f>
        <v>850</v>
      </c>
      <c r="H35" s="103">
        <v>2000</v>
      </c>
    </row>
    <row r="36" spans="2:8" x14ac:dyDescent="0.3">
      <c r="B36" s="26"/>
      <c r="C36" s="1" t="s">
        <v>7</v>
      </c>
      <c r="D36">
        <v>50</v>
      </c>
      <c r="E36" s="23">
        <f>+'Cash Book'!S82</f>
        <v>0</v>
      </c>
      <c r="F36" s="23"/>
      <c r="G36" s="23">
        <f>Table12[[#This Row],[Amount]]-Table12[[#This Row],[Column1]]-Table12[[#This Row],[Column12]]</f>
        <v>50</v>
      </c>
      <c r="H36" s="103">
        <v>50</v>
      </c>
    </row>
    <row r="37" spans="2:8" x14ac:dyDescent="0.3">
      <c r="B37" s="26">
        <v>4507.07</v>
      </c>
      <c r="C37" s="1" t="s">
        <v>43</v>
      </c>
      <c r="D37">
        <v>3000</v>
      </c>
      <c r="E37" s="23">
        <f>+'Cash Book'!T82</f>
        <v>2344.5300000000002</v>
      </c>
      <c r="F37" s="23">
        <v>500</v>
      </c>
      <c r="G37" s="23">
        <f>Table12[[#This Row],[Amount]]-Table12[[#This Row],[Column1]]-Table12[[#This Row],[Column12]]</f>
        <v>155.4699999999998</v>
      </c>
      <c r="H37" s="103">
        <v>3000</v>
      </c>
    </row>
    <row r="38" spans="2:8" x14ac:dyDescent="0.3">
      <c r="B38" s="26"/>
      <c r="C38" s="1"/>
      <c r="E38" s="23"/>
      <c r="F38" s="23"/>
      <c r="G38" s="23">
        <f>Table12[[#This Row],[Amount]]-Table12[[#This Row],[Column1]]-Table12[[#This Row],[Column12]]</f>
        <v>0</v>
      </c>
      <c r="H38" s="103"/>
    </row>
    <row r="39" spans="2:8" x14ac:dyDescent="0.3">
      <c r="B39" s="26"/>
      <c r="C39" s="1"/>
      <c r="D39" s="1"/>
      <c r="E39" s="1"/>
      <c r="F39" s="1"/>
      <c r="G39" s="23"/>
      <c r="H39" s="103"/>
    </row>
    <row r="40" spans="2:8" x14ac:dyDescent="0.3">
      <c r="B40" s="26">
        <f>SUBTOTAL(109,B24:B39)</f>
        <v>19524.57</v>
      </c>
      <c r="C40" s="28" t="s">
        <v>19</v>
      </c>
      <c r="D40" s="27">
        <f>SUM(D24:D39)</f>
        <v>14920</v>
      </c>
      <c r="E40" s="27">
        <f>SUM(E24:E39)</f>
        <v>15324.230000000001</v>
      </c>
      <c r="F40" s="27"/>
      <c r="G40" s="27">
        <f>SUM(G24:G39)</f>
        <v>-4784.9400000000005</v>
      </c>
      <c r="H40" s="103">
        <f>SUM(H25:H37)</f>
        <v>15000</v>
      </c>
    </row>
    <row r="41" spans="2:8" x14ac:dyDescent="0.3">
      <c r="D41" s="4"/>
      <c r="E41" s="4"/>
      <c r="F41" s="4"/>
      <c r="G41" s="4"/>
    </row>
    <row r="42" spans="2:8" x14ac:dyDescent="0.3">
      <c r="C42" s="156" t="s">
        <v>295</v>
      </c>
      <c r="D42" s="156"/>
      <c r="E42" s="156"/>
      <c r="F42" s="156"/>
    </row>
    <row r="43" spans="2:8" x14ac:dyDescent="0.3">
      <c r="B43" s="5"/>
      <c r="C43" s="6" t="s">
        <v>27</v>
      </c>
      <c r="D43" s="12"/>
      <c r="E43" s="12">
        <v>21991.24</v>
      </c>
      <c r="F43" s="99" t="s">
        <v>328</v>
      </c>
      <c r="G43" t="s">
        <v>131</v>
      </c>
    </row>
    <row r="44" spans="2:8" x14ac:dyDescent="0.3">
      <c r="B44" s="5"/>
      <c r="C44" s="6" t="s">
        <v>28</v>
      </c>
      <c r="D44" s="12"/>
      <c r="E44" s="12">
        <f>D20</f>
        <v>11917.939999999999</v>
      </c>
      <c r="F44" s="99"/>
    </row>
    <row r="45" spans="2:8" x14ac:dyDescent="0.3">
      <c r="B45" s="5"/>
      <c r="C45" s="6" t="s">
        <v>29</v>
      </c>
      <c r="D45" s="12"/>
      <c r="E45" s="12">
        <f>E40</f>
        <v>15324.230000000001</v>
      </c>
      <c r="F45" s="99"/>
    </row>
    <row r="46" spans="2:8" x14ac:dyDescent="0.3">
      <c r="B46" s="5"/>
      <c r="C46" s="6" t="s">
        <v>292</v>
      </c>
      <c r="D46" s="12"/>
      <c r="E46" s="12">
        <v>1117.5</v>
      </c>
      <c r="F46" s="99"/>
    </row>
    <row r="47" spans="2:8" x14ac:dyDescent="0.3">
      <c r="B47" s="5"/>
      <c r="C47" s="6" t="s">
        <v>293</v>
      </c>
      <c r="D47" s="12"/>
      <c r="E47" s="12">
        <v>695.49</v>
      </c>
      <c r="F47" s="99"/>
    </row>
    <row r="48" spans="2:8" x14ac:dyDescent="0.3">
      <c r="B48" s="5"/>
      <c r="C48" s="6" t="s">
        <v>30</v>
      </c>
      <c r="D48" s="12"/>
      <c r="E48" s="31">
        <v>964.08</v>
      </c>
      <c r="F48" s="104"/>
    </row>
    <row r="49" spans="2:7" x14ac:dyDescent="0.3">
      <c r="B49" s="5"/>
      <c r="C49" s="6" t="s">
        <v>31</v>
      </c>
      <c r="D49" s="57"/>
      <c r="E49" s="12"/>
      <c r="F49" s="99"/>
    </row>
    <row r="50" spans="2:7" x14ac:dyDescent="0.3">
      <c r="B50" s="7"/>
      <c r="C50" s="8" t="s">
        <v>32</v>
      </c>
      <c r="D50" s="31"/>
      <c r="E50" s="32">
        <f>SUM(E43+E44-E45+E46-E47-E48+E49)</f>
        <v>18042.879999999994</v>
      </c>
      <c r="F50" s="100"/>
    </row>
    <row r="51" spans="2:7" x14ac:dyDescent="0.3">
      <c r="B51" s="5"/>
      <c r="C51" s="9"/>
      <c r="D51" s="33"/>
      <c r="E51" s="33"/>
      <c r="F51" s="105"/>
      <c r="G51" s="98"/>
    </row>
    <row r="52" spans="2:7" x14ac:dyDescent="0.3">
      <c r="B52" s="5"/>
      <c r="C52" s="6" t="s">
        <v>33</v>
      </c>
      <c r="D52" s="33"/>
      <c r="E52" s="33">
        <v>3629.98</v>
      </c>
      <c r="F52" s="158">
        <v>3629.98</v>
      </c>
      <c r="G52" s="98" t="s">
        <v>282</v>
      </c>
    </row>
    <row r="53" spans="2:7" x14ac:dyDescent="0.3">
      <c r="B53" s="5"/>
      <c r="C53" s="6" t="s">
        <v>34</v>
      </c>
      <c r="D53" s="33"/>
      <c r="E53" s="58">
        <v>6313.2</v>
      </c>
      <c r="F53" s="159">
        <v>6313.2</v>
      </c>
      <c r="G53" s="98" t="s">
        <v>282</v>
      </c>
    </row>
    <row r="54" spans="2:7" x14ac:dyDescent="0.3">
      <c r="B54" s="5"/>
      <c r="C54" s="9" t="s">
        <v>86</v>
      </c>
      <c r="D54" s="33"/>
      <c r="E54" s="33">
        <v>8099.7</v>
      </c>
      <c r="F54" s="160">
        <v>8099.7</v>
      </c>
      <c r="G54" s="98" t="s">
        <v>263</v>
      </c>
    </row>
    <row r="55" spans="2:7" x14ac:dyDescent="0.3">
      <c r="B55" s="5"/>
      <c r="C55" s="9" t="s">
        <v>117</v>
      </c>
      <c r="D55" s="33"/>
      <c r="E55" s="86"/>
      <c r="F55" s="161"/>
    </row>
    <row r="56" spans="2:7" x14ac:dyDescent="0.3">
      <c r="B56" s="10">
        <f>SUM(B52:B54)</f>
        <v>0</v>
      </c>
      <c r="C56" s="11" t="s">
        <v>35</v>
      </c>
      <c r="D56" s="12"/>
      <c r="E56" s="85">
        <f>SUM(E52+E53+E54-E55)</f>
        <v>18042.88</v>
      </c>
      <c r="F56" s="101"/>
    </row>
    <row r="57" spans="2:7" x14ac:dyDescent="0.3">
      <c r="C57" s="106"/>
      <c r="D57" s="106"/>
      <c r="E57" s="106"/>
      <c r="F57" s="102"/>
    </row>
  </sheetData>
  <mergeCells count="1">
    <mergeCell ref="C57:E5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CD96-6E6E-4DC9-81D0-68889EAF6FAD}">
  <sheetPr>
    <pageSetUpPr fitToPage="1"/>
  </sheetPr>
  <dimension ref="A2:U82"/>
  <sheetViews>
    <sheetView tabSelected="1" zoomScale="75" zoomScaleNormal="70" workbookViewId="0">
      <pane xSplit="1" ySplit="2" topLeftCell="B10" activePane="bottomRight" state="frozen"/>
      <selection pane="topRight" activeCell="B1" sqref="B1"/>
      <selection pane="bottomLeft" activeCell="A22" sqref="A22"/>
      <selection pane="bottomRight" activeCell="A4" sqref="A4:XFD4"/>
    </sheetView>
  </sheetViews>
  <sheetFormatPr defaultColWidth="9.109375" defaultRowHeight="10.199999999999999" x14ac:dyDescent="0.2"/>
  <cols>
    <col min="1" max="2" width="11" style="40" customWidth="1"/>
    <col min="3" max="3" width="7.6640625" style="40" customWidth="1"/>
    <col min="4" max="4" width="10.6640625" style="40" customWidth="1"/>
    <col min="5" max="5" width="10.88671875" style="40" customWidth="1"/>
    <col min="6" max="6" width="12.33203125" style="40" customWidth="1"/>
    <col min="7" max="7" width="10.6640625" style="40" customWidth="1"/>
    <col min="8" max="8" width="9.6640625" style="40" customWidth="1"/>
    <col min="9" max="9" width="9.33203125" style="40" customWidth="1"/>
    <col min="10" max="11" width="9.44140625" style="40" customWidth="1"/>
    <col min="12" max="12" width="10" style="40" customWidth="1"/>
    <col min="13" max="13" width="9.6640625" style="40" customWidth="1"/>
    <col min="14" max="14" width="8.88671875" style="40" customWidth="1"/>
    <col min="15" max="15" width="8.44140625" style="40" customWidth="1"/>
    <col min="16" max="16" width="10.33203125" style="40" customWidth="1"/>
    <col min="17" max="18" width="9.33203125" style="40" customWidth="1"/>
    <col min="19" max="19" width="8.109375" style="40" customWidth="1"/>
    <col min="20" max="20" width="11.6640625" style="40" customWidth="1"/>
    <col min="21" max="21" width="9" style="40" customWidth="1"/>
    <col min="22" max="16384" width="9.109375" style="40"/>
  </cols>
  <sheetData>
    <row r="2" spans="1:21" ht="39" customHeight="1" x14ac:dyDescent="0.2">
      <c r="A2" s="35" t="s">
        <v>1</v>
      </c>
      <c r="B2" s="146" t="s">
        <v>284</v>
      </c>
      <c r="C2" s="36" t="s">
        <v>8</v>
      </c>
      <c r="D2" s="35" t="s">
        <v>9</v>
      </c>
      <c r="E2" s="35" t="s">
        <v>2</v>
      </c>
      <c r="F2" s="37" t="s">
        <v>10</v>
      </c>
      <c r="G2" s="38" t="s">
        <v>4</v>
      </c>
      <c r="H2" s="38" t="s">
        <v>11</v>
      </c>
      <c r="I2" s="38" t="s">
        <v>46</v>
      </c>
      <c r="J2" s="38" t="s">
        <v>52</v>
      </c>
      <c r="K2" s="78" t="s">
        <v>39</v>
      </c>
      <c r="L2" s="38" t="s">
        <v>53</v>
      </c>
      <c r="M2" s="38" t="s">
        <v>5</v>
      </c>
      <c r="N2" s="38" t="s">
        <v>40</v>
      </c>
      <c r="O2" s="38" t="s">
        <v>12</v>
      </c>
      <c r="P2" s="38" t="s">
        <v>22</v>
      </c>
      <c r="Q2" s="38" t="s">
        <v>13</v>
      </c>
      <c r="R2" s="38" t="s">
        <v>6</v>
      </c>
      <c r="S2" s="38" t="s">
        <v>7</v>
      </c>
      <c r="T2" s="39" t="s">
        <v>41</v>
      </c>
      <c r="U2" s="38" t="s">
        <v>38</v>
      </c>
    </row>
    <row r="3" spans="1:21" s="80" customFormat="1" ht="15" customHeight="1" x14ac:dyDescent="0.2">
      <c r="A3" s="81" t="s">
        <v>103</v>
      </c>
      <c r="B3" s="81" t="s">
        <v>301</v>
      </c>
      <c r="C3" s="84">
        <v>1032</v>
      </c>
      <c r="D3" s="81" t="s">
        <v>144</v>
      </c>
      <c r="E3" s="81" t="s">
        <v>145</v>
      </c>
      <c r="F3" s="149">
        <v>91.2</v>
      </c>
      <c r="G3" s="82">
        <v>15.2</v>
      </c>
      <c r="H3" s="82"/>
      <c r="I3" s="82"/>
      <c r="J3" s="82"/>
      <c r="K3" s="82"/>
      <c r="L3" s="82">
        <v>76</v>
      </c>
      <c r="M3" s="82"/>
      <c r="N3" s="82"/>
      <c r="O3" s="82"/>
      <c r="P3" s="82"/>
      <c r="Q3" s="82"/>
      <c r="R3" s="82"/>
      <c r="S3" s="82"/>
      <c r="T3" s="83"/>
      <c r="U3" s="43">
        <f t="shared" ref="U3" si="0">F3-(SUM(G3:T3))</f>
        <v>0</v>
      </c>
    </row>
    <row r="4" spans="1:21" x14ac:dyDescent="0.2">
      <c r="A4" s="41" t="s">
        <v>146</v>
      </c>
      <c r="B4" s="77" t="s">
        <v>160</v>
      </c>
      <c r="C4" s="42">
        <v>1027</v>
      </c>
      <c r="D4" s="41" t="s">
        <v>23</v>
      </c>
      <c r="E4" s="41" t="s">
        <v>147</v>
      </c>
      <c r="F4" s="148">
        <v>243</v>
      </c>
      <c r="G4" s="44">
        <v>0</v>
      </c>
      <c r="H4" s="44"/>
      <c r="I4" s="44"/>
      <c r="J4" s="44"/>
      <c r="K4" s="74"/>
      <c r="L4" s="44"/>
      <c r="M4" s="44"/>
      <c r="N4" s="44"/>
      <c r="O4" s="44">
        <v>243</v>
      </c>
      <c r="P4" s="44"/>
      <c r="Q4" s="44"/>
      <c r="R4" s="44"/>
      <c r="S4" s="44"/>
      <c r="T4" s="45"/>
      <c r="U4" s="43">
        <f>F4-(SUM(G4:T4))</f>
        <v>0</v>
      </c>
    </row>
    <row r="5" spans="1:21" x14ac:dyDescent="0.2">
      <c r="A5" s="41" t="s">
        <v>148</v>
      </c>
      <c r="B5" s="77" t="s">
        <v>133</v>
      </c>
      <c r="C5" s="42" t="s">
        <v>20</v>
      </c>
      <c r="D5" s="41" t="s">
        <v>139</v>
      </c>
      <c r="E5" s="41" t="s">
        <v>140</v>
      </c>
      <c r="F5" s="148">
        <v>2.1</v>
      </c>
      <c r="G5" s="44">
        <v>0</v>
      </c>
      <c r="H5" s="44"/>
      <c r="I5" s="44"/>
      <c r="J5" s="44"/>
      <c r="K5" s="74"/>
      <c r="L5" s="44"/>
      <c r="M5" s="44"/>
      <c r="N5" s="44"/>
      <c r="O5" s="44"/>
      <c r="P5" s="44">
        <v>2.1</v>
      </c>
      <c r="Q5" s="44"/>
      <c r="R5" s="44"/>
      <c r="S5" s="44"/>
      <c r="T5" s="45"/>
      <c r="U5" s="43">
        <f t="shared" ref="U5:U68" si="1">F5-(SUM(G5:T5))</f>
        <v>0</v>
      </c>
    </row>
    <row r="6" spans="1:21" x14ac:dyDescent="0.2">
      <c r="A6" s="41" t="s">
        <v>149</v>
      </c>
      <c r="B6" s="77" t="s">
        <v>296</v>
      </c>
      <c r="C6" s="42">
        <v>1026</v>
      </c>
      <c r="D6" s="41" t="s">
        <v>59</v>
      </c>
      <c r="E6" s="41" t="s">
        <v>150</v>
      </c>
      <c r="F6" s="148">
        <v>71.28</v>
      </c>
      <c r="G6" s="44">
        <v>11.88</v>
      </c>
      <c r="H6" s="44"/>
      <c r="I6" s="44"/>
      <c r="J6" s="44"/>
      <c r="K6" s="74"/>
      <c r="L6" s="44"/>
      <c r="M6" s="44"/>
      <c r="N6" s="44"/>
      <c r="O6" s="44"/>
      <c r="P6" s="44"/>
      <c r="Q6" s="44"/>
      <c r="R6" s="44"/>
      <c r="S6" s="44"/>
      <c r="T6" s="45">
        <v>59.4</v>
      </c>
      <c r="U6" s="43">
        <f t="shared" si="1"/>
        <v>0</v>
      </c>
    </row>
    <row r="7" spans="1:21" x14ac:dyDescent="0.2">
      <c r="A7" s="41" t="s">
        <v>151</v>
      </c>
      <c r="B7" s="77" t="s">
        <v>296</v>
      </c>
      <c r="C7" s="42">
        <v>1026</v>
      </c>
      <c r="D7" s="41" t="s">
        <v>59</v>
      </c>
      <c r="E7" s="41" t="s">
        <v>152</v>
      </c>
      <c r="F7" s="148">
        <v>22</v>
      </c>
      <c r="G7" s="44">
        <v>3.67</v>
      </c>
      <c r="H7" s="44"/>
      <c r="I7" s="44"/>
      <c r="J7" s="44"/>
      <c r="K7" s="74"/>
      <c r="L7" s="44">
        <v>18.329999999999998</v>
      </c>
      <c r="M7" s="44"/>
      <c r="N7" s="44"/>
      <c r="O7" s="44"/>
      <c r="P7" s="44"/>
      <c r="Q7" s="44"/>
      <c r="R7" s="44"/>
      <c r="S7" s="44"/>
      <c r="T7" s="45"/>
      <c r="U7" s="43">
        <f t="shared" si="1"/>
        <v>0</v>
      </c>
    </row>
    <row r="8" spans="1:21" x14ac:dyDescent="0.2">
      <c r="A8" s="41" t="s">
        <v>153</v>
      </c>
      <c r="B8" s="77" t="s">
        <v>276</v>
      </c>
      <c r="C8" s="42">
        <v>1030</v>
      </c>
      <c r="D8" s="41" t="s">
        <v>42</v>
      </c>
      <c r="E8" s="41" t="s">
        <v>154</v>
      </c>
      <c r="F8" s="148">
        <v>84</v>
      </c>
      <c r="G8" s="44">
        <v>14</v>
      </c>
      <c r="H8" s="44"/>
      <c r="I8" s="44"/>
      <c r="J8" s="44"/>
      <c r="K8" s="74"/>
      <c r="L8" s="44"/>
      <c r="M8" s="44"/>
      <c r="N8" s="44"/>
      <c r="O8" s="44"/>
      <c r="P8" s="44">
        <v>70</v>
      </c>
      <c r="Q8" s="44"/>
      <c r="R8" s="44"/>
      <c r="S8" s="44"/>
      <c r="T8" s="45"/>
      <c r="U8" s="43">
        <f t="shared" si="1"/>
        <v>0</v>
      </c>
    </row>
    <row r="9" spans="1:21" x14ac:dyDescent="0.2">
      <c r="A9" s="41" t="s">
        <v>153</v>
      </c>
      <c r="B9" s="77" t="s">
        <v>276</v>
      </c>
      <c r="C9" s="42">
        <v>1030</v>
      </c>
      <c r="D9" s="41" t="s">
        <v>42</v>
      </c>
      <c r="E9" s="41" t="s">
        <v>155</v>
      </c>
      <c r="F9" s="148">
        <v>36</v>
      </c>
      <c r="G9" s="44">
        <v>6</v>
      </c>
      <c r="H9" s="44"/>
      <c r="I9" s="44"/>
      <c r="J9" s="44"/>
      <c r="K9" s="74"/>
      <c r="L9" s="44"/>
      <c r="M9" s="44"/>
      <c r="N9" s="44"/>
      <c r="O9" s="44"/>
      <c r="P9" s="44">
        <v>30</v>
      </c>
      <c r="Q9" s="44"/>
      <c r="R9" s="44"/>
      <c r="S9" s="44"/>
      <c r="T9" s="45"/>
      <c r="U9" s="43">
        <f t="shared" si="1"/>
        <v>0</v>
      </c>
    </row>
    <row r="10" spans="1:21" x14ac:dyDescent="0.2">
      <c r="A10" s="77" t="s">
        <v>160</v>
      </c>
      <c r="B10" s="77" t="s">
        <v>160</v>
      </c>
      <c r="C10" s="96" t="s">
        <v>20</v>
      </c>
      <c r="D10" s="77" t="s">
        <v>21</v>
      </c>
      <c r="E10" s="77" t="s">
        <v>11</v>
      </c>
      <c r="F10" s="147">
        <v>359.23</v>
      </c>
      <c r="G10" s="74"/>
      <c r="H10" s="74">
        <v>359.23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97"/>
      <c r="U10" s="43">
        <f t="shared" si="1"/>
        <v>0</v>
      </c>
    </row>
    <row r="11" spans="1:21" x14ac:dyDescent="0.2">
      <c r="A11" s="41" t="s">
        <v>156</v>
      </c>
      <c r="B11" s="77" t="s">
        <v>141</v>
      </c>
      <c r="C11" s="42" t="s">
        <v>20</v>
      </c>
      <c r="D11" s="41" t="s">
        <v>139</v>
      </c>
      <c r="E11" s="41" t="s">
        <v>140</v>
      </c>
      <c r="F11" s="148">
        <v>3.85</v>
      </c>
      <c r="G11" s="44">
        <v>0</v>
      </c>
      <c r="H11" s="44"/>
      <c r="I11" s="44"/>
      <c r="J11" s="44"/>
      <c r="K11" s="74"/>
      <c r="L11" s="44"/>
      <c r="M11" s="44"/>
      <c r="N11" s="44"/>
      <c r="O11" s="44"/>
      <c r="P11" s="44">
        <v>3.85</v>
      </c>
      <c r="Q11" s="44"/>
      <c r="R11" s="44"/>
      <c r="S11" s="44"/>
      <c r="T11" s="45"/>
      <c r="U11" s="43">
        <f t="shared" si="1"/>
        <v>0</v>
      </c>
    </row>
    <row r="12" spans="1:21" x14ac:dyDescent="0.2">
      <c r="A12" s="77" t="s">
        <v>161</v>
      </c>
      <c r="B12" s="77" t="s">
        <v>161</v>
      </c>
      <c r="C12" s="96" t="s">
        <v>20</v>
      </c>
      <c r="D12" s="77" t="s">
        <v>21</v>
      </c>
      <c r="E12" s="77" t="s">
        <v>11</v>
      </c>
      <c r="F12" s="147">
        <v>359.23</v>
      </c>
      <c r="G12" s="74"/>
      <c r="H12" s="74">
        <v>359.23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97"/>
      <c r="U12" s="43">
        <f t="shared" si="1"/>
        <v>0</v>
      </c>
    </row>
    <row r="13" spans="1:21" x14ac:dyDescent="0.2">
      <c r="A13" s="77" t="s">
        <v>158</v>
      </c>
      <c r="B13" s="77" t="s">
        <v>299</v>
      </c>
      <c r="C13" s="96" t="s">
        <v>20</v>
      </c>
      <c r="D13" s="77" t="s">
        <v>159</v>
      </c>
      <c r="E13" s="77" t="s">
        <v>162</v>
      </c>
      <c r="F13" s="152">
        <v>65.510000000000005</v>
      </c>
      <c r="G13" s="74">
        <v>3.12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97">
        <v>62.39</v>
      </c>
      <c r="U13" s="43">
        <f t="shared" si="1"/>
        <v>0</v>
      </c>
    </row>
    <row r="14" spans="1:21" x14ac:dyDescent="0.2">
      <c r="A14" s="41" t="s">
        <v>157</v>
      </c>
      <c r="B14" s="77" t="s">
        <v>142</v>
      </c>
      <c r="C14" s="42" t="s">
        <v>20</v>
      </c>
      <c r="D14" s="41" t="s">
        <v>139</v>
      </c>
      <c r="E14" s="41" t="s">
        <v>140</v>
      </c>
      <c r="F14" s="148">
        <v>0.7</v>
      </c>
      <c r="G14" s="44">
        <v>0</v>
      </c>
      <c r="H14" s="44"/>
      <c r="I14" s="44"/>
      <c r="J14" s="44"/>
      <c r="K14" s="74"/>
      <c r="L14" s="44"/>
      <c r="M14" s="44"/>
      <c r="N14" s="44"/>
      <c r="O14" s="44"/>
      <c r="P14" s="44">
        <v>0.7</v>
      </c>
      <c r="Q14" s="44"/>
      <c r="R14" s="44"/>
      <c r="S14" s="44"/>
      <c r="T14" s="45"/>
      <c r="U14" s="43">
        <f t="shared" si="1"/>
        <v>0</v>
      </c>
    </row>
    <row r="15" spans="1:21" x14ac:dyDescent="0.2">
      <c r="A15" s="41" t="s">
        <v>163</v>
      </c>
      <c r="B15" s="77" t="s">
        <v>298</v>
      </c>
      <c r="C15" s="42" t="s">
        <v>20</v>
      </c>
      <c r="D15" s="41" t="s">
        <v>159</v>
      </c>
      <c r="E15" s="41" t="s">
        <v>162</v>
      </c>
      <c r="F15" s="153">
        <v>49.29</v>
      </c>
      <c r="G15" s="44">
        <v>2.35</v>
      </c>
      <c r="H15" s="44"/>
      <c r="I15" s="44"/>
      <c r="J15" s="44"/>
      <c r="K15" s="74"/>
      <c r="L15" s="44"/>
      <c r="M15" s="44"/>
      <c r="N15" s="44"/>
      <c r="O15" s="44"/>
      <c r="P15" s="44"/>
      <c r="Q15" s="44"/>
      <c r="R15" s="44"/>
      <c r="S15" s="44"/>
      <c r="T15" s="45">
        <v>46.94</v>
      </c>
      <c r="U15" s="43">
        <f t="shared" si="1"/>
        <v>0</v>
      </c>
    </row>
    <row r="16" spans="1:21" x14ac:dyDescent="0.2">
      <c r="A16" s="77" t="s">
        <v>184</v>
      </c>
      <c r="B16" s="77" t="s">
        <v>278</v>
      </c>
      <c r="C16" s="96">
        <v>1029</v>
      </c>
      <c r="D16" s="77" t="s">
        <v>185</v>
      </c>
      <c r="E16" s="77" t="s">
        <v>186</v>
      </c>
      <c r="F16" s="147">
        <v>1047.97</v>
      </c>
      <c r="G16" s="74">
        <v>0</v>
      </c>
      <c r="H16" s="74"/>
      <c r="I16" s="74"/>
      <c r="J16" s="74"/>
      <c r="K16" s="74"/>
      <c r="L16" s="74"/>
      <c r="M16" s="74">
        <v>1047.97</v>
      </c>
      <c r="N16" s="74"/>
      <c r="O16" s="74"/>
      <c r="P16" s="74"/>
      <c r="Q16" s="74"/>
      <c r="R16" s="74"/>
      <c r="S16" s="74"/>
      <c r="T16" s="97"/>
      <c r="U16" s="43">
        <f t="shared" si="1"/>
        <v>0</v>
      </c>
    </row>
    <row r="17" spans="1:21" x14ac:dyDescent="0.2">
      <c r="A17" s="41" t="s">
        <v>165</v>
      </c>
      <c r="B17" s="77" t="s">
        <v>143</v>
      </c>
      <c r="C17" s="42">
        <v>1033</v>
      </c>
      <c r="D17" s="41" t="s">
        <v>59</v>
      </c>
      <c r="E17" s="41" t="s">
        <v>166</v>
      </c>
      <c r="F17" s="148">
        <v>31.9</v>
      </c>
      <c r="G17" s="44">
        <v>5.32</v>
      </c>
      <c r="H17" s="44"/>
      <c r="I17" s="44"/>
      <c r="J17" s="44"/>
      <c r="K17" s="74"/>
      <c r="L17" s="44"/>
      <c r="M17" s="44"/>
      <c r="N17" s="44"/>
      <c r="O17" s="44"/>
      <c r="P17" s="44"/>
      <c r="Q17" s="44"/>
      <c r="R17" s="44"/>
      <c r="S17" s="44"/>
      <c r="T17" s="45">
        <v>26.58</v>
      </c>
      <c r="U17" s="43">
        <f t="shared" si="1"/>
        <v>0</v>
      </c>
    </row>
    <row r="18" spans="1:21" x14ac:dyDescent="0.2">
      <c r="A18" s="77" t="s">
        <v>168</v>
      </c>
      <c r="B18" s="77" t="s">
        <v>168</v>
      </c>
      <c r="C18" s="96" t="s">
        <v>20</v>
      </c>
      <c r="D18" s="77" t="s">
        <v>21</v>
      </c>
      <c r="E18" s="77" t="s">
        <v>11</v>
      </c>
      <c r="F18" s="147">
        <v>359.23</v>
      </c>
      <c r="G18" s="74"/>
      <c r="H18" s="74">
        <v>359.23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97"/>
      <c r="U18" s="43">
        <f t="shared" si="1"/>
        <v>0</v>
      </c>
    </row>
    <row r="19" spans="1:21" x14ac:dyDescent="0.2">
      <c r="A19" s="77" t="s">
        <v>176</v>
      </c>
      <c r="B19" s="77" t="s">
        <v>143</v>
      </c>
      <c r="C19" s="96" t="s">
        <v>20</v>
      </c>
      <c r="D19" s="77" t="s">
        <v>139</v>
      </c>
      <c r="E19" s="77" t="s">
        <v>140</v>
      </c>
      <c r="F19" s="147">
        <v>2.1</v>
      </c>
      <c r="G19" s="74"/>
      <c r="H19" s="74"/>
      <c r="I19" s="74"/>
      <c r="J19" s="74"/>
      <c r="K19" s="74"/>
      <c r="L19" s="74"/>
      <c r="M19" s="74"/>
      <c r="N19" s="74"/>
      <c r="O19" s="74"/>
      <c r="P19" s="74">
        <v>2.1</v>
      </c>
      <c r="Q19" s="74"/>
      <c r="R19" s="74"/>
      <c r="S19" s="74"/>
      <c r="T19" s="97"/>
      <c r="U19" s="43">
        <f t="shared" si="1"/>
        <v>0</v>
      </c>
    </row>
    <row r="20" spans="1:21" x14ac:dyDescent="0.2">
      <c r="A20" s="41" t="s">
        <v>167</v>
      </c>
      <c r="B20" s="77" t="s">
        <v>300</v>
      </c>
      <c r="C20" s="42" t="s">
        <v>20</v>
      </c>
      <c r="D20" s="41" t="s">
        <v>159</v>
      </c>
      <c r="E20" s="41" t="s">
        <v>162</v>
      </c>
      <c r="F20" s="153">
        <v>39.47</v>
      </c>
      <c r="G20" s="44">
        <v>1.88</v>
      </c>
      <c r="H20" s="44"/>
      <c r="I20" s="44"/>
      <c r="J20" s="44"/>
      <c r="K20" s="74"/>
      <c r="L20" s="44"/>
      <c r="M20" s="44"/>
      <c r="N20" s="44"/>
      <c r="O20" s="44"/>
      <c r="P20" s="44"/>
      <c r="Q20" s="44"/>
      <c r="R20" s="44"/>
      <c r="S20" s="44"/>
      <c r="T20" s="45">
        <v>37.590000000000003</v>
      </c>
      <c r="U20" s="43">
        <f t="shared" si="1"/>
        <v>0</v>
      </c>
    </row>
    <row r="21" spans="1:21" x14ac:dyDescent="0.2">
      <c r="A21" s="41" t="s">
        <v>169</v>
      </c>
      <c r="B21" s="77" t="s">
        <v>285</v>
      </c>
      <c r="C21" s="42">
        <v>1031</v>
      </c>
      <c r="D21" s="41" t="s">
        <v>42</v>
      </c>
      <c r="E21" s="41" t="s">
        <v>155</v>
      </c>
      <c r="F21" s="148">
        <v>36</v>
      </c>
      <c r="G21" s="44">
        <v>6</v>
      </c>
      <c r="H21" s="44"/>
      <c r="I21" s="44"/>
      <c r="J21" s="44"/>
      <c r="K21" s="74"/>
      <c r="L21" s="44"/>
      <c r="M21" s="44"/>
      <c r="N21" s="44"/>
      <c r="O21" s="44"/>
      <c r="P21" s="44">
        <v>30</v>
      </c>
      <c r="Q21" s="44"/>
      <c r="R21" s="44"/>
      <c r="S21" s="44"/>
      <c r="T21" s="45"/>
      <c r="U21" s="43">
        <f t="shared" si="1"/>
        <v>0</v>
      </c>
    </row>
    <row r="22" spans="1:21" x14ac:dyDescent="0.2">
      <c r="A22" s="77" t="s">
        <v>170</v>
      </c>
      <c r="B22" s="77" t="s">
        <v>170</v>
      </c>
      <c r="C22" s="96" t="s">
        <v>20</v>
      </c>
      <c r="D22" s="77" t="s">
        <v>21</v>
      </c>
      <c r="E22" s="77" t="s">
        <v>11</v>
      </c>
      <c r="F22" s="147">
        <v>359.23</v>
      </c>
      <c r="G22" s="74"/>
      <c r="H22" s="74">
        <v>359.23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97"/>
      <c r="U22" s="43">
        <f t="shared" si="1"/>
        <v>0</v>
      </c>
    </row>
    <row r="23" spans="1:21" x14ac:dyDescent="0.2">
      <c r="A23" s="77" t="s">
        <v>170</v>
      </c>
      <c r="B23" s="77" t="s">
        <v>170</v>
      </c>
      <c r="C23" s="96">
        <v>1034</v>
      </c>
      <c r="D23" s="77" t="s">
        <v>21</v>
      </c>
      <c r="E23" s="77" t="s">
        <v>46</v>
      </c>
      <c r="F23" s="147">
        <v>89.35</v>
      </c>
      <c r="G23" s="74"/>
      <c r="H23" s="74"/>
      <c r="I23" s="74">
        <v>89.35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97"/>
      <c r="U23" s="43">
        <f t="shared" si="1"/>
        <v>0</v>
      </c>
    </row>
    <row r="24" spans="1:21" x14ac:dyDescent="0.2">
      <c r="A24" s="41" t="s">
        <v>170</v>
      </c>
      <c r="B24" s="77" t="s">
        <v>170</v>
      </c>
      <c r="C24" s="42">
        <v>1034</v>
      </c>
      <c r="D24" s="41" t="s">
        <v>21</v>
      </c>
      <c r="E24" s="41" t="s">
        <v>171</v>
      </c>
      <c r="F24" s="148">
        <v>6.96</v>
      </c>
      <c r="G24" s="44"/>
      <c r="H24" s="44"/>
      <c r="I24" s="44"/>
      <c r="J24" s="44">
        <v>6.96</v>
      </c>
      <c r="K24" s="74"/>
      <c r="L24" s="44"/>
      <c r="M24" s="44"/>
      <c r="N24" s="44"/>
      <c r="O24" s="44"/>
      <c r="P24" s="44"/>
      <c r="Q24" s="44"/>
      <c r="R24" s="44"/>
      <c r="S24" s="44"/>
      <c r="T24" s="45"/>
      <c r="U24" s="43">
        <f t="shared" si="1"/>
        <v>0</v>
      </c>
    </row>
    <row r="25" spans="1:21" x14ac:dyDescent="0.2">
      <c r="A25" s="41" t="s">
        <v>172</v>
      </c>
      <c r="B25" s="77" t="s">
        <v>304</v>
      </c>
      <c r="C25" s="42">
        <v>1036</v>
      </c>
      <c r="D25" s="41" t="s">
        <v>173</v>
      </c>
      <c r="E25" s="41" t="s">
        <v>174</v>
      </c>
      <c r="F25" s="154">
        <v>936</v>
      </c>
      <c r="G25" s="44">
        <v>156</v>
      </c>
      <c r="H25" s="44"/>
      <c r="I25" s="44"/>
      <c r="J25" s="44"/>
      <c r="K25" s="74"/>
      <c r="L25" s="44"/>
      <c r="M25" s="44"/>
      <c r="N25" s="44"/>
      <c r="O25" s="44"/>
      <c r="P25" s="44"/>
      <c r="Q25" s="44">
        <v>780</v>
      </c>
      <c r="R25" s="44"/>
      <c r="S25" s="44"/>
      <c r="T25" s="45"/>
      <c r="U25" s="43">
        <f t="shared" si="1"/>
        <v>0</v>
      </c>
    </row>
    <row r="26" spans="1:21" x14ac:dyDescent="0.2">
      <c r="A26" s="41" t="s">
        <v>175</v>
      </c>
      <c r="B26" s="77" t="s">
        <v>297</v>
      </c>
      <c r="C26" s="42">
        <v>1037</v>
      </c>
      <c r="D26" s="41" t="s">
        <v>89</v>
      </c>
      <c r="E26" s="41" t="s">
        <v>126</v>
      </c>
      <c r="F26" s="148">
        <v>199.76</v>
      </c>
      <c r="G26" s="44">
        <v>33.29</v>
      </c>
      <c r="H26" s="44"/>
      <c r="I26" s="44"/>
      <c r="J26" s="44"/>
      <c r="K26" s="74"/>
      <c r="L26" s="44"/>
      <c r="M26" s="44"/>
      <c r="N26" s="44">
        <v>166.47</v>
      </c>
      <c r="O26" s="44"/>
      <c r="P26" s="44"/>
      <c r="Q26" s="44"/>
      <c r="R26" s="44"/>
      <c r="S26" s="44"/>
      <c r="T26" s="45"/>
      <c r="U26" s="43">
        <f t="shared" si="1"/>
        <v>0</v>
      </c>
    </row>
    <row r="27" spans="1:21" x14ac:dyDescent="0.2">
      <c r="A27" s="77" t="s">
        <v>181</v>
      </c>
      <c r="B27" s="77" t="s">
        <v>182</v>
      </c>
      <c r="C27" s="96" t="s">
        <v>20</v>
      </c>
      <c r="D27" s="77" t="s">
        <v>139</v>
      </c>
      <c r="E27" s="77" t="s">
        <v>140</v>
      </c>
      <c r="F27" s="147">
        <v>2.8</v>
      </c>
      <c r="G27" s="74"/>
      <c r="H27" s="74"/>
      <c r="I27" s="74"/>
      <c r="J27" s="74"/>
      <c r="K27" s="74"/>
      <c r="L27" s="74"/>
      <c r="M27" s="74"/>
      <c r="N27" s="74"/>
      <c r="O27" s="74"/>
      <c r="P27" s="74">
        <v>2.8</v>
      </c>
      <c r="Q27" s="74"/>
      <c r="R27" s="74"/>
      <c r="S27" s="74"/>
      <c r="T27" s="97"/>
      <c r="U27" s="43">
        <f t="shared" si="1"/>
        <v>0</v>
      </c>
    </row>
    <row r="28" spans="1:21" x14ac:dyDescent="0.2">
      <c r="A28" s="41" t="s">
        <v>177</v>
      </c>
      <c r="B28" s="77" t="s">
        <v>302</v>
      </c>
      <c r="C28" s="42" t="s">
        <v>20</v>
      </c>
      <c r="D28" s="41" t="s">
        <v>159</v>
      </c>
      <c r="E28" s="41" t="s">
        <v>162</v>
      </c>
      <c r="F28" s="148">
        <v>39.47</v>
      </c>
      <c r="G28" s="44">
        <v>1.88</v>
      </c>
      <c r="H28" s="44"/>
      <c r="I28" s="44"/>
      <c r="J28" s="44"/>
      <c r="K28" s="74"/>
      <c r="L28" s="44"/>
      <c r="M28" s="44"/>
      <c r="N28" s="44"/>
      <c r="O28" s="44"/>
      <c r="P28" s="44"/>
      <c r="Q28" s="44"/>
      <c r="R28" s="44"/>
      <c r="S28" s="44"/>
      <c r="T28" s="45">
        <v>37.590000000000003</v>
      </c>
      <c r="U28" s="43">
        <f t="shared" si="1"/>
        <v>0</v>
      </c>
    </row>
    <row r="29" spans="1:21" x14ac:dyDescent="0.2">
      <c r="A29" s="41" t="s">
        <v>178</v>
      </c>
      <c r="B29" s="77" t="s">
        <v>187</v>
      </c>
      <c r="C29" s="42" t="s">
        <v>20</v>
      </c>
      <c r="D29" s="41" t="s">
        <v>139</v>
      </c>
      <c r="E29" s="41" t="s">
        <v>140</v>
      </c>
      <c r="F29" s="148">
        <v>1.4</v>
      </c>
      <c r="G29" s="44"/>
      <c r="H29" s="44"/>
      <c r="I29" s="44"/>
      <c r="J29" s="44"/>
      <c r="K29" s="74"/>
      <c r="L29" s="44"/>
      <c r="M29" s="44"/>
      <c r="N29" s="44"/>
      <c r="O29" s="44"/>
      <c r="P29" s="44">
        <v>1.4</v>
      </c>
      <c r="Q29" s="44"/>
      <c r="R29" s="44"/>
      <c r="S29" s="44"/>
      <c r="T29" s="45"/>
      <c r="U29" s="43">
        <f t="shared" si="1"/>
        <v>0</v>
      </c>
    </row>
    <row r="30" spans="1:21" x14ac:dyDescent="0.2">
      <c r="A30" s="41" t="s">
        <v>179</v>
      </c>
      <c r="B30" s="77" t="s">
        <v>303</v>
      </c>
      <c r="C30" s="42" t="s">
        <v>20</v>
      </c>
      <c r="D30" s="41" t="s">
        <v>21</v>
      </c>
      <c r="E30" s="41" t="s">
        <v>11</v>
      </c>
      <c r="F30" s="148">
        <v>359.23</v>
      </c>
      <c r="G30" s="44"/>
      <c r="H30" s="44">
        <v>359.23</v>
      </c>
      <c r="I30" s="44"/>
      <c r="J30" s="44"/>
      <c r="K30" s="74"/>
      <c r="L30" s="44"/>
      <c r="M30" s="44"/>
      <c r="N30" s="44"/>
      <c r="O30" s="44"/>
      <c r="P30" s="44"/>
      <c r="Q30" s="44"/>
      <c r="R30" s="44"/>
      <c r="S30" s="44"/>
      <c r="T30" s="45"/>
      <c r="U30" s="43">
        <f t="shared" si="1"/>
        <v>0</v>
      </c>
    </row>
    <row r="31" spans="1:21" x14ac:dyDescent="0.2">
      <c r="A31" s="41" t="s">
        <v>180</v>
      </c>
      <c r="B31" s="77" t="s">
        <v>194</v>
      </c>
      <c r="C31" s="42" t="s">
        <v>20</v>
      </c>
      <c r="D31" s="41" t="s">
        <v>159</v>
      </c>
      <c r="E31" s="41" t="s">
        <v>162</v>
      </c>
      <c r="F31" s="148">
        <v>50.85</v>
      </c>
      <c r="G31" s="44">
        <v>2.42</v>
      </c>
      <c r="H31" s="44"/>
      <c r="I31" s="44"/>
      <c r="J31" s="44"/>
      <c r="K31" s="74"/>
      <c r="L31" s="44"/>
      <c r="M31" s="44"/>
      <c r="N31" s="44"/>
      <c r="O31" s="44"/>
      <c r="P31" s="44"/>
      <c r="Q31" s="44"/>
      <c r="R31" s="44"/>
      <c r="S31" s="44"/>
      <c r="T31" s="45">
        <v>48.43</v>
      </c>
      <c r="U31" s="43">
        <f t="shared" si="1"/>
        <v>0</v>
      </c>
    </row>
    <row r="32" spans="1:21" x14ac:dyDescent="0.2">
      <c r="A32" s="41" t="s">
        <v>187</v>
      </c>
      <c r="B32" s="77" t="s">
        <v>194</v>
      </c>
      <c r="C32" s="42">
        <v>1035</v>
      </c>
      <c r="D32" s="41" t="s">
        <v>21</v>
      </c>
      <c r="E32" s="41" t="s">
        <v>46</v>
      </c>
      <c r="F32" s="148">
        <v>99.1</v>
      </c>
      <c r="G32" s="44"/>
      <c r="H32" s="44"/>
      <c r="I32" s="44">
        <v>99.1</v>
      </c>
      <c r="J32" s="44"/>
      <c r="K32" s="74"/>
      <c r="L32" s="44"/>
      <c r="M32" s="44"/>
      <c r="N32" s="44"/>
      <c r="O32" s="44"/>
      <c r="P32" s="44"/>
      <c r="Q32" s="44"/>
      <c r="R32" s="44"/>
      <c r="S32" s="44"/>
      <c r="T32" s="45"/>
      <c r="U32" s="43">
        <f t="shared" si="1"/>
        <v>0</v>
      </c>
    </row>
    <row r="33" spans="1:21" x14ac:dyDescent="0.2">
      <c r="A33" s="46" t="s">
        <v>187</v>
      </c>
      <c r="B33" s="72" t="s">
        <v>194</v>
      </c>
      <c r="C33" s="49">
        <v>1035</v>
      </c>
      <c r="D33" s="46" t="s">
        <v>21</v>
      </c>
      <c r="E33" s="46" t="s">
        <v>188</v>
      </c>
      <c r="F33" s="148">
        <v>65</v>
      </c>
      <c r="G33" s="47"/>
      <c r="H33" s="47">
        <v>65</v>
      </c>
      <c r="I33" s="47"/>
      <c r="J33" s="47"/>
      <c r="K33" s="75"/>
      <c r="L33" s="47"/>
      <c r="M33" s="47"/>
      <c r="N33" s="47"/>
      <c r="O33" s="47"/>
      <c r="P33" s="47"/>
      <c r="Q33" s="47"/>
      <c r="R33" s="47"/>
      <c r="S33" s="47"/>
      <c r="T33" s="48"/>
      <c r="U33" s="43">
        <f t="shared" si="1"/>
        <v>0</v>
      </c>
    </row>
    <row r="34" spans="1:21" x14ac:dyDescent="0.2">
      <c r="A34" s="72" t="s">
        <v>190</v>
      </c>
      <c r="B34" s="72" t="s">
        <v>297</v>
      </c>
      <c r="C34" s="73">
        <v>1038</v>
      </c>
      <c r="D34" s="72" t="s">
        <v>59</v>
      </c>
      <c r="E34" s="72" t="s">
        <v>166</v>
      </c>
      <c r="F34" s="147">
        <v>31.9</v>
      </c>
      <c r="G34" s="75">
        <v>5.32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6">
        <v>26.58</v>
      </c>
      <c r="U34" s="43">
        <f t="shared" si="1"/>
        <v>0</v>
      </c>
    </row>
    <row r="35" spans="1:21" x14ac:dyDescent="0.2">
      <c r="A35" s="46" t="s">
        <v>191</v>
      </c>
      <c r="B35" s="72" t="s">
        <v>307</v>
      </c>
      <c r="C35" s="49">
        <v>1040</v>
      </c>
      <c r="D35" s="46" t="s">
        <v>192</v>
      </c>
      <c r="E35" s="46" t="s">
        <v>193</v>
      </c>
      <c r="F35" s="148">
        <v>252</v>
      </c>
      <c r="G35" s="47">
        <v>42</v>
      </c>
      <c r="H35" s="47"/>
      <c r="I35" s="47"/>
      <c r="J35" s="47"/>
      <c r="K35" s="75"/>
      <c r="L35" s="47"/>
      <c r="M35" s="47"/>
      <c r="N35" s="47"/>
      <c r="O35" s="47"/>
      <c r="P35" s="47">
        <v>210</v>
      </c>
      <c r="Q35" s="47"/>
      <c r="R35" s="47"/>
      <c r="S35" s="47"/>
      <c r="T35" s="48"/>
      <c r="U35" s="43">
        <f t="shared" si="1"/>
        <v>0</v>
      </c>
    </row>
    <row r="36" spans="1:21" x14ac:dyDescent="0.2">
      <c r="A36" s="72" t="s">
        <v>194</v>
      </c>
      <c r="B36" s="72" t="s">
        <v>307</v>
      </c>
      <c r="C36" s="73">
        <v>1039</v>
      </c>
      <c r="D36" s="72" t="s">
        <v>195</v>
      </c>
      <c r="E36" s="72" t="s">
        <v>196</v>
      </c>
      <c r="F36" s="147">
        <v>81.569999999999993</v>
      </c>
      <c r="G36" s="75">
        <v>13.6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6">
        <v>67.97</v>
      </c>
      <c r="U36" s="43">
        <f t="shared" si="1"/>
        <v>0</v>
      </c>
    </row>
    <row r="37" spans="1:21" x14ac:dyDescent="0.2">
      <c r="A37" s="46" t="s">
        <v>197</v>
      </c>
      <c r="B37" s="72" t="s">
        <v>305</v>
      </c>
      <c r="C37" s="49" t="s">
        <v>20</v>
      </c>
      <c r="D37" s="46" t="s">
        <v>87</v>
      </c>
      <c r="E37" s="46" t="s">
        <v>164</v>
      </c>
      <c r="F37" s="148">
        <v>157.77000000000001</v>
      </c>
      <c r="G37" s="47"/>
      <c r="H37" s="47"/>
      <c r="I37" s="47"/>
      <c r="J37" s="47"/>
      <c r="K37" s="75"/>
      <c r="L37" s="47"/>
      <c r="M37" s="47"/>
      <c r="N37" s="47"/>
      <c r="O37" s="47"/>
      <c r="P37" s="47"/>
      <c r="Q37" s="47"/>
      <c r="R37" s="47"/>
      <c r="S37" s="47"/>
      <c r="T37" s="48">
        <v>157.77000000000001</v>
      </c>
      <c r="U37" s="43">
        <f t="shared" si="1"/>
        <v>0</v>
      </c>
    </row>
    <row r="38" spans="1:21" x14ac:dyDescent="0.2">
      <c r="A38" s="72" t="s">
        <v>222</v>
      </c>
      <c r="B38" s="72" t="s">
        <v>297</v>
      </c>
      <c r="C38" s="73" t="s">
        <v>20</v>
      </c>
      <c r="D38" s="72" t="s">
        <v>21</v>
      </c>
      <c r="E38" s="72" t="s">
        <v>11</v>
      </c>
      <c r="F38" s="147">
        <v>359.23</v>
      </c>
      <c r="G38" s="75"/>
      <c r="H38" s="75">
        <v>359.23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6"/>
      <c r="U38" s="43">
        <f t="shared" si="1"/>
        <v>0</v>
      </c>
    </row>
    <row r="39" spans="1:21" x14ac:dyDescent="0.2">
      <c r="A39" s="72" t="s">
        <v>187</v>
      </c>
      <c r="B39" s="72" t="s">
        <v>306</v>
      </c>
      <c r="C39" s="73">
        <v>1041</v>
      </c>
      <c r="D39" s="72" t="s">
        <v>173</v>
      </c>
      <c r="E39" s="72" t="s">
        <v>174</v>
      </c>
      <c r="F39" s="147">
        <v>432</v>
      </c>
      <c r="G39" s="75">
        <v>72</v>
      </c>
      <c r="H39" s="75"/>
      <c r="I39" s="75"/>
      <c r="J39" s="75"/>
      <c r="K39" s="75"/>
      <c r="L39" s="75"/>
      <c r="M39" s="75"/>
      <c r="N39" s="75"/>
      <c r="O39" s="75"/>
      <c r="P39" s="75"/>
      <c r="Q39" s="75">
        <v>360</v>
      </c>
      <c r="R39" s="75"/>
      <c r="S39" s="75"/>
      <c r="T39" s="76"/>
      <c r="U39" s="43">
        <f t="shared" si="1"/>
        <v>0</v>
      </c>
    </row>
    <row r="40" spans="1:21" x14ac:dyDescent="0.2">
      <c r="A40" s="46" t="s">
        <v>198</v>
      </c>
      <c r="B40" s="72" t="s">
        <v>307</v>
      </c>
      <c r="C40" s="49" t="s">
        <v>20</v>
      </c>
      <c r="D40" s="46" t="s">
        <v>159</v>
      </c>
      <c r="E40" s="46" t="s">
        <v>162</v>
      </c>
      <c r="F40" s="148">
        <v>42.03</v>
      </c>
      <c r="G40" s="47">
        <v>2</v>
      </c>
      <c r="H40" s="47"/>
      <c r="I40" s="47"/>
      <c r="J40" s="47"/>
      <c r="K40" s="75"/>
      <c r="L40" s="47"/>
      <c r="M40" s="47"/>
      <c r="N40" s="47"/>
      <c r="O40" s="47"/>
      <c r="P40" s="47"/>
      <c r="Q40" s="47"/>
      <c r="R40" s="47"/>
      <c r="S40" s="47"/>
      <c r="T40" s="48">
        <v>40.03</v>
      </c>
      <c r="U40" s="43">
        <f t="shared" si="1"/>
        <v>0</v>
      </c>
    </row>
    <row r="41" spans="1:21" x14ac:dyDescent="0.2">
      <c r="A41" s="46" t="s">
        <v>199</v>
      </c>
      <c r="B41" s="72" t="s">
        <v>286</v>
      </c>
      <c r="C41" s="49" t="s">
        <v>20</v>
      </c>
      <c r="D41" s="46" t="s">
        <v>139</v>
      </c>
      <c r="E41" s="46" t="s">
        <v>140</v>
      </c>
      <c r="F41" s="148">
        <v>3.85</v>
      </c>
      <c r="G41" s="47"/>
      <c r="H41" s="47"/>
      <c r="I41" s="47"/>
      <c r="J41" s="47"/>
      <c r="K41" s="75"/>
      <c r="L41" s="47"/>
      <c r="M41" s="47"/>
      <c r="N41" s="47"/>
      <c r="O41" s="47"/>
      <c r="P41" s="47">
        <v>3.85</v>
      </c>
      <c r="Q41" s="47"/>
      <c r="R41" s="47"/>
      <c r="S41" s="47"/>
      <c r="T41" s="48"/>
      <c r="U41" s="43">
        <f t="shared" si="1"/>
        <v>0</v>
      </c>
    </row>
    <row r="42" spans="1:21" x14ac:dyDescent="0.2">
      <c r="A42" s="46" t="s">
        <v>200</v>
      </c>
      <c r="B42" s="72" t="s">
        <v>313</v>
      </c>
      <c r="C42" s="49">
        <v>1042</v>
      </c>
      <c r="D42" s="46" t="s">
        <v>42</v>
      </c>
      <c r="E42" s="46" t="s">
        <v>155</v>
      </c>
      <c r="F42" s="148">
        <v>36</v>
      </c>
      <c r="G42" s="47">
        <v>6</v>
      </c>
      <c r="H42" s="47"/>
      <c r="I42" s="47"/>
      <c r="J42" s="47"/>
      <c r="K42" s="75"/>
      <c r="L42" s="47"/>
      <c r="M42" s="47"/>
      <c r="N42" s="47"/>
      <c r="O42" s="47"/>
      <c r="P42" s="47">
        <v>30</v>
      </c>
      <c r="Q42" s="47"/>
      <c r="R42" s="47"/>
      <c r="S42" s="47"/>
      <c r="T42" s="48"/>
      <c r="U42" s="43">
        <f t="shared" si="1"/>
        <v>0</v>
      </c>
    </row>
    <row r="43" spans="1:21" x14ac:dyDescent="0.2">
      <c r="A43" s="72" t="s">
        <v>201</v>
      </c>
      <c r="B43" s="72" t="s">
        <v>234</v>
      </c>
      <c r="C43" s="73">
        <v>1043</v>
      </c>
      <c r="D43" s="72" t="s">
        <v>183</v>
      </c>
      <c r="E43" s="72" t="s">
        <v>202</v>
      </c>
      <c r="F43" s="147">
        <v>734.4</v>
      </c>
      <c r="G43" s="75">
        <v>122.4</v>
      </c>
      <c r="H43" s="75"/>
      <c r="I43" s="75"/>
      <c r="J43" s="75"/>
      <c r="K43" s="75"/>
      <c r="L43" s="75">
        <v>612</v>
      </c>
      <c r="M43" s="75"/>
      <c r="N43" s="75"/>
      <c r="O43" s="75"/>
      <c r="P43" s="75"/>
      <c r="Q43" s="75"/>
      <c r="R43" s="75"/>
      <c r="S43" s="75"/>
      <c r="T43" s="76"/>
      <c r="U43" s="43">
        <f t="shared" si="1"/>
        <v>0</v>
      </c>
    </row>
    <row r="44" spans="1:21" x14ac:dyDescent="0.2">
      <c r="A44" s="46" t="s">
        <v>200</v>
      </c>
      <c r="B44" s="72" t="s">
        <v>312</v>
      </c>
      <c r="C44" s="49">
        <v>1044</v>
      </c>
      <c r="D44" s="46" t="s">
        <v>59</v>
      </c>
      <c r="E44" s="46" t="s">
        <v>203</v>
      </c>
      <c r="F44" s="148">
        <v>81.78</v>
      </c>
      <c r="G44" s="47">
        <v>13.63</v>
      </c>
      <c r="H44" s="47"/>
      <c r="I44" s="47"/>
      <c r="J44" s="47"/>
      <c r="K44" s="75"/>
      <c r="L44" s="47"/>
      <c r="M44" s="47"/>
      <c r="N44" s="47"/>
      <c r="O44" s="47"/>
      <c r="P44" s="47"/>
      <c r="Q44" s="47">
        <v>68.150000000000006</v>
      </c>
      <c r="R44" s="47"/>
      <c r="S44" s="47"/>
      <c r="T44" s="48"/>
      <c r="U44" s="43">
        <f t="shared" si="1"/>
        <v>0</v>
      </c>
    </row>
    <row r="45" spans="1:21" x14ac:dyDescent="0.2">
      <c r="A45" s="46" t="s">
        <v>204</v>
      </c>
      <c r="B45" s="72" t="s">
        <v>312</v>
      </c>
      <c r="C45" s="49">
        <v>1044</v>
      </c>
      <c r="D45" s="46" t="s">
        <v>59</v>
      </c>
      <c r="E45" s="41" t="s">
        <v>203</v>
      </c>
      <c r="F45" s="148">
        <v>186.14</v>
      </c>
      <c r="G45" s="47">
        <v>31.02</v>
      </c>
      <c r="H45" s="47"/>
      <c r="I45" s="47"/>
      <c r="J45" s="47"/>
      <c r="K45" s="75"/>
      <c r="L45" s="47"/>
      <c r="M45" s="47"/>
      <c r="N45" s="47"/>
      <c r="O45" s="47"/>
      <c r="P45" s="47"/>
      <c r="Q45" s="47">
        <v>155.12</v>
      </c>
      <c r="R45" s="47"/>
      <c r="S45" s="47"/>
      <c r="T45" s="48"/>
      <c r="U45" s="43">
        <f t="shared" si="1"/>
        <v>0</v>
      </c>
    </row>
    <row r="46" spans="1:21" x14ac:dyDescent="0.2">
      <c r="A46" s="72" t="s">
        <v>205</v>
      </c>
      <c r="B46" s="72" t="s">
        <v>308</v>
      </c>
      <c r="C46" s="73" t="s">
        <v>20</v>
      </c>
      <c r="D46" s="72" t="s">
        <v>21</v>
      </c>
      <c r="E46" s="77" t="s">
        <v>11</v>
      </c>
      <c r="F46" s="147">
        <v>359.23</v>
      </c>
      <c r="G46" s="75"/>
      <c r="H46" s="75">
        <v>359.23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6"/>
      <c r="U46" s="43">
        <f t="shared" si="1"/>
        <v>0</v>
      </c>
    </row>
    <row r="47" spans="1:21" x14ac:dyDescent="0.2">
      <c r="A47" s="72" t="s">
        <v>226</v>
      </c>
      <c r="B47" s="72" t="s">
        <v>287</v>
      </c>
      <c r="C47" s="73" t="s">
        <v>20</v>
      </c>
      <c r="D47" s="72" t="s">
        <v>139</v>
      </c>
      <c r="E47" s="77" t="s">
        <v>140</v>
      </c>
      <c r="F47" s="147">
        <v>3.5</v>
      </c>
      <c r="G47" s="75"/>
      <c r="H47" s="75"/>
      <c r="I47" s="75"/>
      <c r="J47" s="75"/>
      <c r="K47" s="75"/>
      <c r="L47" s="75"/>
      <c r="M47" s="75"/>
      <c r="N47" s="75"/>
      <c r="O47" s="75"/>
      <c r="P47" s="75">
        <v>3.5</v>
      </c>
      <c r="Q47" s="75"/>
      <c r="R47" s="75"/>
      <c r="S47" s="75"/>
      <c r="T47" s="76"/>
      <c r="U47" s="43">
        <f t="shared" si="1"/>
        <v>0</v>
      </c>
    </row>
    <row r="48" spans="1:21" x14ac:dyDescent="0.2">
      <c r="A48" s="72" t="s">
        <v>255</v>
      </c>
      <c r="B48" s="72" t="s">
        <v>310</v>
      </c>
      <c r="C48" s="73" t="s">
        <v>20</v>
      </c>
      <c r="D48" s="72" t="s">
        <v>159</v>
      </c>
      <c r="E48" s="77" t="s">
        <v>162</v>
      </c>
      <c r="F48" s="147">
        <v>40.61</v>
      </c>
      <c r="G48" s="75">
        <v>1.93</v>
      </c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6">
        <v>38.68</v>
      </c>
      <c r="U48" s="43">
        <f t="shared" si="1"/>
        <v>0</v>
      </c>
    </row>
    <row r="49" spans="1:21" x14ac:dyDescent="0.2">
      <c r="A49" s="72" t="s">
        <v>256</v>
      </c>
      <c r="B49" s="72" t="s">
        <v>312</v>
      </c>
      <c r="C49" s="73">
        <v>1044</v>
      </c>
      <c r="D49" s="72" t="s">
        <v>59</v>
      </c>
      <c r="E49" s="77" t="s">
        <v>166</v>
      </c>
      <c r="F49" s="147">
        <v>47.85</v>
      </c>
      <c r="G49" s="75">
        <v>7.97</v>
      </c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6">
        <v>39.880000000000003</v>
      </c>
      <c r="U49" s="43">
        <f t="shared" si="1"/>
        <v>0</v>
      </c>
    </row>
    <row r="50" spans="1:21" x14ac:dyDescent="0.2">
      <c r="A50" s="72" t="s">
        <v>211</v>
      </c>
      <c r="B50" s="72" t="s">
        <v>313</v>
      </c>
      <c r="C50" s="73">
        <v>1049</v>
      </c>
      <c r="D50" s="72" t="s">
        <v>212</v>
      </c>
      <c r="E50" s="77" t="s">
        <v>213</v>
      </c>
      <c r="F50" s="147">
        <v>50</v>
      </c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>
        <v>50</v>
      </c>
      <c r="S50" s="75"/>
      <c r="T50" s="76"/>
      <c r="U50" s="43">
        <f t="shared" si="1"/>
        <v>0</v>
      </c>
    </row>
    <row r="51" spans="1:21" x14ac:dyDescent="0.2">
      <c r="A51" s="72" t="s">
        <v>211</v>
      </c>
      <c r="B51" s="72" t="s">
        <v>311</v>
      </c>
      <c r="C51" s="73">
        <v>1046</v>
      </c>
      <c r="D51" s="72" t="s">
        <v>214</v>
      </c>
      <c r="E51" s="77" t="s">
        <v>213</v>
      </c>
      <c r="F51" s="147">
        <v>550</v>
      </c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>
        <v>550</v>
      </c>
      <c r="S51" s="75"/>
      <c r="T51" s="76"/>
      <c r="U51" s="43">
        <f t="shared" si="1"/>
        <v>0</v>
      </c>
    </row>
    <row r="52" spans="1:21" x14ac:dyDescent="0.2">
      <c r="A52" s="72" t="s">
        <v>211</v>
      </c>
      <c r="B52" s="72" t="s">
        <v>310</v>
      </c>
      <c r="C52" s="73">
        <v>1047</v>
      </c>
      <c r="D52" s="72" t="s">
        <v>215</v>
      </c>
      <c r="E52" s="77" t="s">
        <v>213</v>
      </c>
      <c r="F52" s="147">
        <v>600</v>
      </c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>
        <v>600</v>
      </c>
      <c r="S52" s="75"/>
      <c r="T52" s="76"/>
      <c r="U52" s="43">
        <f t="shared" si="1"/>
        <v>0</v>
      </c>
    </row>
    <row r="53" spans="1:21" x14ac:dyDescent="0.2">
      <c r="A53" s="72" t="s">
        <v>211</v>
      </c>
      <c r="B53" s="72" t="s">
        <v>309</v>
      </c>
      <c r="C53" s="73">
        <v>1045</v>
      </c>
      <c r="D53" s="72" t="s">
        <v>216</v>
      </c>
      <c r="E53" s="77" t="s">
        <v>217</v>
      </c>
      <c r="F53" s="147">
        <v>2600</v>
      </c>
      <c r="G53" s="75"/>
      <c r="H53" s="75"/>
      <c r="I53" s="75"/>
      <c r="J53" s="75"/>
      <c r="K53" s="75"/>
      <c r="L53" s="75">
        <v>1300</v>
      </c>
      <c r="M53" s="75"/>
      <c r="N53" s="75"/>
      <c r="O53" s="75"/>
      <c r="P53" s="75"/>
      <c r="Q53" s="75"/>
      <c r="R53" s="75"/>
      <c r="S53" s="75"/>
      <c r="T53" s="76">
        <v>1300</v>
      </c>
      <c r="U53" s="43">
        <f t="shared" si="1"/>
        <v>0</v>
      </c>
    </row>
    <row r="54" spans="1:21" x14ac:dyDescent="0.2">
      <c r="A54" s="72" t="s">
        <v>211</v>
      </c>
      <c r="B54" s="72" t="s">
        <v>315</v>
      </c>
      <c r="C54" s="73">
        <v>1048</v>
      </c>
      <c r="D54" s="72" t="s">
        <v>218</v>
      </c>
      <c r="E54" s="77" t="s">
        <v>213</v>
      </c>
      <c r="F54" s="147">
        <v>250</v>
      </c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>
        <v>250</v>
      </c>
      <c r="S54" s="75"/>
      <c r="T54" s="76"/>
      <c r="U54" s="43">
        <f t="shared" si="1"/>
        <v>0</v>
      </c>
    </row>
    <row r="55" spans="1:21" x14ac:dyDescent="0.2">
      <c r="A55" s="46" t="s">
        <v>227</v>
      </c>
      <c r="B55" s="72" t="s">
        <v>238</v>
      </c>
      <c r="C55" s="49" t="s">
        <v>20</v>
      </c>
      <c r="D55" s="46" t="s">
        <v>139</v>
      </c>
      <c r="E55" s="46" t="s">
        <v>140</v>
      </c>
      <c r="F55" s="148">
        <v>4.9000000000000004</v>
      </c>
      <c r="G55" s="47"/>
      <c r="H55" s="47"/>
      <c r="I55" s="47"/>
      <c r="J55" s="47"/>
      <c r="K55" s="75"/>
      <c r="L55" s="47"/>
      <c r="M55" s="47"/>
      <c r="N55" s="47"/>
      <c r="O55" s="47"/>
      <c r="P55" s="47">
        <v>4.9000000000000004</v>
      </c>
      <c r="Q55" s="47"/>
      <c r="R55" s="47"/>
      <c r="S55" s="47"/>
      <c r="T55" s="48"/>
      <c r="U55" s="43">
        <f t="shared" si="1"/>
        <v>0</v>
      </c>
    </row>
    <row r="56" spans="1:21" x14ac:dyDescent="0.2">
      <c r="A56" s="72" t="s">
        <v>233</v>
      </c>
      <c r="B56" s="72" t="s">
        <v>313</v>
      </c>
      <c r="C56" s="73" t="s">
        <v>20</v>
      </c>
      <c r="D56" s="72" t="s">
        <v>21</v>
      </c>
      <c r="E56" s="72" t="s">
        <v>11</v>
      </c>
      <c r="F56" s="147">
        <v>359.23</v>
      </c>
      <c r="G56" s="75"/>
      <c r="H56" s="75">
        <v>359.23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6"/>
      <c r="U56" s="43">
        <f t="shared" si="1"/>
        <v>0</v>
      </c>
    </row>
    <row r="57" spans="1:21" x14ac:dyDescent="0.2">
      <c r="A57" s="46" t="s">
        <v>234</v>
      </c>
      <c r="B57" s="72" t="s">
        <v>316</v>
      </c>
      <c r="C57" s="49" t="s">
        <v>20</v>
      </c>
      <c r="D57" s="46" t="s">
        <v>159</v>
      </c>
      <c r="E57" s="46" t="s">
        <v>162</v>
      </c>
      <c r="F57" s="148">
        <v>40.729999999999997</v>
      </c>
      <c r="G57" s="47">
        <v>1.94</v>
      </c>
      <c r="H57" s="47"/>
      <c r="I57" s="47"/>
      <c r="J57" s="47"/>
      <c r="K57" s="75"/>
      <c r="L57" s="47"/>
      <c r="M57" s="47"/>
      <c r="N57" s="47"/>
      <c r="O57" s="47"/>
      <c r="P57" s="47"/>
      <c r="Q57" s="47"/>
      <c r="R57" s="47"/>
      <c r="S57" s="47"/>
      <c r="T57" s="48">
        <v>38.79</v>
      </c>
      <c r="U57" s="43">
        <f t="shared" si="1"/>
        <v>0</v>
      </c>
    </row>
    <row r="58" spans="1:21" x14ac:dyDescent="0.2">
      <c r="A58" s="40" t="s">
        <v>235</v>
      </c>
      <c r="B58" s="40" t="s">
        <v>319</v>
      </c>
      <c r="C58" s="49">
        <v>1050</v>
      </c>
      <c r="D58" s="46" t="s">
        <v>183</v>
      </c>
      <c r="E58" s="46" t="s">
        <v>236</v>
      </c>
      <c r="F58" s="148">
        <v>90</v>
      </c>
      <c r="G58" s="47">
        <v>15</v>
      </c>
      <c r="H58" s="47"/>
      <c r="I58" s="47"/>
      <c r="J58" s="47"/>
      <c r="K58" s="75"/>
      <c r="L58" s="47"/>
      <c r="M58" s="47"/>
      <c r="N58" s="47"/>
      <c r="O58" s="47"/>
      <c r="P58" s="47"/>
      <c r="Q58" s="47">
        <v>75</v>
      </c>
      <c r="R58" s="47"/>
      <c r="S58" s="47"/>
      <c r="T58" s="48"/>
      <c r="U58" s="43">
        <f t="shared" si="1"/>
        <v>0</v>
      </c>
    </row>
    <row r="59" spans="1:21" x14ac:dyDescent="0.2">
      <c r="A59" s="40" t="s">
        <v>237</v>
      </c>
      <c r="B59" s="40" t="s">
        <v>230</v>
      </c>
      <c r="C59" s="73" t="s">
        <v>20</v>
      </c>
      <c r="D59" s="72" t="s">
        <v>87</v>
      </c>
      <c r="E59" s="72" t="s">
        <v>164</v>
      </c>
      <c r="F59" s="147">
        <v>167.9</v>
      </c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6">
        <v>167.9</v>
      </c>
      <c r="U59" s="43">
        <f t="shared" si="1"/>
        <v>0</v>
      </c>
    </row>
    <row r="60" spans="1:21" x14ac:dyDescent="0.2">
      <c r="A60" s="46" t="s">
        <v>238</v>
      </c>
      <c r="B60" s="72" t="s">
        <v>317</v>
      </c>
      <c r="C60" s="49" t="s">
        <v>20</v>
      </c>
      <c r="D60" s="46" t="s">
        <v>21</v>
      </c>
      <c r="E60" s="46" t="s">
        <v>11</v>
      </c>
      <c r="F60" s="148">
        <v>359.23</v>
      </c>
      <c r="G60" s="47"/>
      <c r="H60" s="47">
        <v>359.23</v>
      </c>
      <c r="I60" s="47"/>
      <c r="J60" s="47"/>
      <c r="K60" s="75"/>
      <c r="L60" s="47"/>
      <c r="M60" s="47"/>
      <c r="N60" s="47"/>
      <c r="O60" s="47"/>
      <c r="P60" s="47"/>
      <c r="Q60" s="47"/>
      <c r="R60" s="47"/>
      <c r="S60" s="47"/>
      <c r="T60" s="48"/>
      <c r="U60" s="43">
        <f t="shared" si="1"/>
        <v>0</v>
      </c>
    </row>
    <row r="61" spans="1:21" x14ac:dyDescent="0.2">
      <c r="A61" s="46" t="s">
        <v>238</v>
      </c>
      <c r="B61" s="72" t="s">
        <v>322</v>
      </c>
      <c r="C61" s="49">
        <v>1052</v>
      </c>
      <c r="D61" s="46" t="s">
        <v>21</v>
      </c>
      <c r="E61" s="46" t="s">
        <v>46</v>
      </c>
      <c r="F61" s="148">
        <v>94.23</v>
      </c>
      <c r="G61" s="47"/>
      <c r="H61" s="47"/>
      <c r="I61" s="47">
        <v>94.23</v>
      </c>
      <c r="J61" s="47"/>
      <c r="K61" s="75"/>
      <c r="L61" s="47"/>
      <c r="M61" s="47"/>
      <c r="N61" s="47"/>
      <c r="O61" s="47"/>
      <c r="P61" s="47"/>
      <c r="Q61" s="47"/>
      <c r="R61" s="47"/>
      <c r="S61" s="47"/>
      <c r="T61" s="48"/>
      <c r="U61" s="43">
        <f t="shared" si="1"/>
        <v>0</v>
      </c>
    </row>
    <row r="62" spans="1:21" x14ac:dyDescent="0.2">
      <c r="A62" s="72" t="s">
        <v>257</v>
      </c>
      <c r="B62" s="72" t="s">
        <v>288</v>
      </c>
      <c r="C62" s="73" t="s">
        <v>20</v>
      </c>
      <c r="D62" s="72" t="s">
        <v>139</v>
      </c>
      <c r="E62" s="72" t="s">
        <v>140</v>
      </c>
      <c r="F62" s="147">
        <v>2.6</v>
      </c>
      <c r="G62" s="75"/>
      <c r="H62" s="75"/>
      <c r="I62" s="75"/>
      <c r="J62" s="75"/>
      <c r="K62" s="75"/>
      <c r="L62" s="75"/>
      <c r="M62" s="75"/>
      <c r="N62" s="75"/>
      <c r="O62" s="75"/>
      <c r="P62" s="75">
        <v>2.6</v>
      </c>
      <c r="Q62" s="75"/>
      <c r="R62" s="75"/>
      <c r="S62" s="75"/>
      <c r="T62" s="76"/>
      <c r="U62" s="43">
        <f t="shared" si="1"/>
        <v>0</v>
      </c>
    </row>
    <row r="63" spans="1:21" x14ac:dyDescent="0.2">
      <c r="A63" s="72" t="s">
        <v>258</v>
      </c>
      <c r="B63" s="72" t="s">
        <v>318</v>
      </c>
      <c r="C63" s="73" t="s">
        <v>20</v>
      </c>
      <c r="D63" s="72" t="s">
        <v>159</v>
      </c>
      <c r="E63" s="72" t="s">
        <v>162</v>
      </c>
      <c r="F63" s="147">
        <v>33.090000000000003</v>
      </c>
      <c r="G63" s="75">
        <v>1.58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6">
        <v>31.51</v>
      </c>
      <c r="U63" s="43">
        <f t="shared" si="1"/>
        <v>0</v>
      </c>
    </row>
    <row r="64" spans="1:21" x14ac:dyDescent="0.2">
      <c r="A64" s="72" t="s">
        <v>239</v>
      </c>
      <c r="B64" s="72" t="s">
        <v>326</v>
      </c>
      <c r="C64" s="73">
        <v>1051</v>
      </c>
      <c r="D64" s="72" t="s">
        <v>42</v>
      </c>
      <c r="E64" s="72" t="s">
        <v>155</v>
      </c>
      <c r="F64" s="147">
        <v>36</v>
      </c>
      <c r="G64" s="75">
        <v>6</v>
      </c>
      <c r="H64" s="75"/>
      <c r="I64" s="75"/>
      <c r="J64" s="75"/>
      <c r="K64" s="75"/>
      <c r="L64" s="75"/>
      <c r="M64" s="75"/>
      <c r="N64" s="75"/>
      <c r="O64" s="75"/>
      <c r="P64" s="75">
        <v>30</v>
      </c>
      <c r="Q64" s="75"/>
      <c r="R64" s="75"/>
      <c r="S64" s="75"/>
      <c r="T64" s="76"/>
      <c r="U64" s="43">
        <f t="shared" si="1"/>
        <v>0</v>
      </c>
    </row>
    <row r="65" spans="1:21" x14ac:dyDescent="0.2">
      <c r="A65" s="72" t="s">
        <v>259</v>
      </c>
      <c r="B65" s="72" t="s">
        <v>322</v>
      </c>
      <c r="C65" s="73">
        <v>1053</v>
      </c>
      <c r="D65" s="72" t="s">
        <v>57</v>
      </c>
      <c r="E65" s="72" t="s">
        <v>260</v>
      </c>
      <c r="F65" s="147">
        <v>37.24</v>
      </c>
      <c r="G65" s="75">
        <v>6.2</v>
      </c>
      <c r="H65" s="75"/>
      <c r="I65" s="75"/>
      <c r="J65" s="75"/>
      <c r="K65" s="75"/>
      <c r="L65" s="75">
        <v>31.04</v>
      </c>
      <c r="M65" s="75"/>
      <c r="N65" s="75"/>
      <c r="O65" s="75"/>
      <c r="P65" s="75"/>
      <c r="Q65" s="75"/>
      <c r="R65" s="75"/>
      <c r="S65" s="75"/>
      <c r="T65" s="76"/>
      <c r="U65" s="43">
        <f t="shared" si="1"/>
        <v>0</v>
      </c>
    </row>
    <row r="66" spans="1:21" x14ac:dyDescent="0.2">
      <c r="A66" s="46" t="s">
        <v>240</v>
      </c>
      <c r="B66" s="72" t="s">
        <v>325</v>
      </c>
      <c r="C66" s="49">
        <v>1056</v>
      </c>
      <c r="D66" s="46" t="s">
        <v>241</v>
      </c>
      <c r="E66" s="46" t="s">
        <v>242</v>
      </c>
      <c r="F66" s="148">
        <v>198</v>
      </c>
      <c r="G66" s="47"/>
      <c r="H66" s="47"/>
      <c r="I66" s="47"/>
      <c r="J66" s="47"/>
      <c r="K66" s="75"/>
      <c r="L66" s="47"/>
      <c r="M66" s="47"/>
      <c r="N66" s="47"/>
      <c r="O66" s="47"/>
      <c r="P66" s="47"/>
      <c r="Q66" s="47">
        <v>198</v>
      </c>
      <c r="R66" s="47"/>
      <c r="S66" s="47"/>
      <c r="T66" s="48"/>
      <c r="U66" s="43">
        <f t="shared" si="1"/>
        <v>0</v>
      </c>
    </row>
    <row r="67" spans="1:21" x14ac:dyDescent="0.2">
      <c r="A67" s="46" t="s">
        <v>228</v>
      </c>
      <c r="B67" s="72" t="s">
        <v>291</v>
      </c>
      <c r="C67" s="49" t="s">
        <v>20</v>
      </c>
      <c r="D67" s="46" t="s">
        <v>139</v>
      </c>
      <c r="E67" s="46" t="s">
        <v>140</v>
      </c>
      <c r="F67" s="148">
        <v>1.4</v>
      </c>
      <c r="G67" s="47"/>
      <c r="H67" s="47"/>
      <c r="I67" s="47"/>
      <c r="J67" s="47"/>
      <c r="K67" s="75"/>
      <c r="L67" s="47"/>
      <c r="M67" s="47"/>
      <c r="N67" s="47"/>
      <c r="O67" s="47"/>
      <c r="P67" s="47">
        <v>1.4</v>
      </c>
      <c r="Q67" s="47"/>
      <c r="R67" s="47"/>
      <c r="S67" s="47"/>
      <c r="T67" s="48"/>
      <c r="U67" s="43">
        <f t="shared" si="1"/>
        <v>0</v>
      </c>
    </row>
    <row r="68" spans="1:21" x14ac:dyDescent="0.2">
      <c r="A68" s="46" t="s">
        <v>228</v>
      </c>
      <c r="B68" s="72" t="s">
        <v>314</v>
      </c>
      <c r="C68" s="49" t="s">
        <v>20</v>
      </c>
      <c r="D68" s="46" t="s">
        <v>21</v>
      </c>
      <c r="E68" s="46" t="s">
        <v>11</v>
      </c>
      <c r="F68" s="148">
        <v>359.23</v>
      </c>
      <c r="G68" s="47"/>
      <c r="H68" s="47">
        <v>359.23</v>
      </c>
      <c r="I68" s="47"/>
      <c r="J68" s="47"/>
      <c r="K68" s="75"/>
      <c r="L68" s="47"/>
      <c r="M68" s="47"/>
      <c r="N68" s="47"/>
      <c r="O68" s="47"/>
      <c r="P68" s="47"/>
      <c r="Q68" s="47"/>
      <c r="R68" s="47"/>
      <c r="S68" s="47"/>
      <c r="T68" s="48"/>
      <c r="U68" s="43">
        <f t="shared" si="1"/>
        <v>0</v>
      </c>
    </row>
    <row r="69" spans="1:21" ht="10.8" customHeight="1" x14ac:dyDescent="0.2">
      <c r="A69" s="72" t="s">
        <v>243</v>
      </c>
      <c r="B69" s="72" t="s">
        <v>320</v>
      </c>
      <c r="C69" s="72" t="s">
        <v>20</v>
      </c>
      <c r="D69" s="72" t="s">
        <v>159</v>
      </c>
      <c r="E69" s="72" t="s">
        <v>162</v>
      </c>
      <c r="F69" s="147">
        <v>28.95</v>
      </c>
      <c r="G69" s="75">
        <v>1.38</v>
      </c>
      <c r="H69" s="75"/>
      <c r="I69" s="75"/>
      <c r="J69" s="75"/>
      <c r="K69" s="75"/>
      <c r="L69" s="47"/>
      <c r="M69" s="47"/>
      <c r="N69" s="47"/>
      <c r="O69" s="47"/>
      <c r="P69" s="47"/>
      <c r="Q69" s="47"/>
      <c r="R69" s="47"/>
      <c r="S69" s="47"/>
      <c r="T69" s="48">
        <v>27.57</v>
      </c>
      <c r="U69" s="43">
        <f t="shared" ref="U69:U80" si="2">F69-(SUM(G69:T69))</f>
        <v>0</v>
      </c>
    </row>
    <row r="70" spans="1:21" ht="10.8" customHeight="1" x14ac:dyDescent="0.2">
      <c r="A70" s="72" t="s">
        <v>244</v>
      </c>
      <c r="B70" s="72" t="s">
        <v>322</v>
      </c>
      <c r="C70" s="73">
        <v>1052</v>
      </c>
      <c r="D70" s="72" t="s">
        <v>21</v>
      </c>
      <c r="E70" s="72" t="s">
        <v>245</v>
      </c>
      <c r="F70" s="147">
        <v>3.99</v>
      </c>
      <c r="G70" s="75">
        <v>0.66</v>
      </c>
      <c r="H70" s="75"/>
      <c r="I70" s="75"/>
      <c r="J70" s="75">
        <v>3.33</v>
      </c>
      <c r="K70" s="75"/>
      <c r="L70" s="47"/>
      <c r="M70" s="47"/>
      <c r="N70" s="47"/>
      <c r="O70" s="47"/>
      <c r="P70" s="47"/>
      <c r="Q70" s="47"/>
      <c r="R70" s="47"/>
      <c r="S70" s="47"/>
      <c r="T70" s="48"/>
      <c r="U70" s="43">
        <f t="shared" si="2"/>
        <v>0</v>
      </c>
    </row>
    <row r="71" spans="1:21" x14ac:dyDescent="0.2">
      <c r="A71" s="72" t="s">
        <v>246</v>
      </c>
      <c r="B71" s="72" t="s">
        <v>322</v>
      </c>
      <c r="C71" s="73">
        <v>1052</v>
      </c>
      <c r="D71" s="72" t="s">
        <v>21</v>
      </c>
      <c r="E71" s="72" t="s">
        <v>171</v>
      </c>
      <c r="F71" s="147">
        <v>6.96</v>
      </c>
      <c r="G71" s="75"/>
      <c r="H71" s="75"/>
      <c r="I71" s="75"/>
      <c r="J71" s="75">
        <v>6.96</v>
      </c>
      <c r="K71" s="75"/>
      <c r="L71" s="47"/>
      <c r="M71" s="47"/>
      <c r="N71" s="47"/>
      <c r="O71" s="47"/>
      <c r="P71" s="47"/>
      <c r="Q71" s="47"/>
      <c r="R71" s="47"/>
      <c r="S71" s="47"/>
      <c r="T71" s="48"/>
      <c r="U71" s="43">
        <f t="shared" si="2"/>
        <v>0</v>
      </c>
    </row>
    <row r="72" spans="1:21" x14ac:dyDescent="0.2">
      <c r="A72" s="46" t="s">
        <v>229</v>
      </c>
      <c r="B72" s="72" t="s">
        <v>254</v>
      </c>
      <c r="C72" s="49" t="s">
        <v>20</v>
      </c>
      <c r="D72" s="46" t="s">
        <v>139</v>
      </c>
      <c r="E72" s="46" t="s">
        <v>140</v>
      </c>
      <c r="F72" s="148">
        <v>1.65</v>
      </c>
      <c r="G72" s="47"/>
      <c r="H72" s="47"/>
      <c r="I72" s="47"/>
      <c r="J72" s="47"/>
      <c r="K72" s="75"/>
      <c r="L72" s="47"/>
      <c r="M72" s="47"/>
      <c r="N72" s="47"/>
      <c r="O72" s="47"/>
      <c r="P72" s="47">
        <v>1.65</v>
      </c>
      <c r="Q72" s="75"/>
      <c r="R72" s="75"/>
      <c r="S72" s="75"/>
      <c r="T72" s="76"/>
      <c r="U72" s="43">
        <f t="shared" si="2"/>
        <v>0</v>
      </c>
    </row>
    <row r="73" spans="1:21" x14ac:dyDescent="0.2">
      <c r="A73" s="46" t="s">
        <v>229</v>
      </c>
      <c r="B73" s="72" t="s">
        <v>321</v>
      </c>
      <c r="C73" s="49" t="s">
        <v>20</v>
      </c>
      <c r="D73" s="46" t="s">
        <v>21</v>
      </c>
      <c r="E73" s="46" t="s">
        <v>11</v>
      </c>
      <c r="F73" s="148">
        <v>359.23</v>
      </c>
      <c r="G73" s="44"/>
      <c r="H73" s="47">
        <v>359.23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6"/>
      <c r="U73" s="43">
        <f t="shared" si="2"/>
        <v>0</v>
      </c>
    </row>
    <row r="74" spans="1:21" x14ac:dyDescent="0.2">
      <c r="A74" s="72" t="s">
        <v>247</v>
      </c>
      <c r="B74" s="72" t="s">
        <v>324</v>
      </c>
      <c r="C74" s="73">
        <v>1054</v>
      </c>
      <c r="D74" s="72" t="s">
        <v>59</v>
      </c>
      <c r="E74" s="72" t="s">
        <v>248</v>
      </c>
      <c r="F74" s="147">
        <v>155.4</v>
      </c>
      <c r="G74" s="75">
        <v>25.9</v>
      </c>
      <c r="H74" s="75"/>
      <c r="I74" s="75"/>
      <c r="J74" s="75"/>
      <c r="K74" s="75"/>
      <c r="L74" s="75"/>
      <c r="M74" s="75"/>
      <c r="N74" s="75"/>
      <c r="O74" s="75"/>
      <c r="P74" s="75"/>
      <c r="Q74" s="75">
        <v>129.5</v>
      </c>
      <c r="R74" s="75"/>
      <c r="S74" s="75"/>
      <c r="T74" s="76"/>
      <c r="U74" s="43">
        <f t="shared" si="2"/>
        <v>0</v>
      </c>
    </row>
    <row r="75" spans="1:21" x14ac:dyDescent="0.2">
      <c r="A75" s="72" t="s">
        <v>247</v>
      </c>
      <c r="B75" s="72" t="s">
        <v>323</v>
      </c>
      <c r="C75" s="73" t="s">
        <v>20</v>
      </c>
      <c r="D75" s="72" t="s">
        <v>159</v>
      </c>
      <c r="E75" s="72" t="s">
        <v>162</v>
      </c>
      <c r="F75" s="147">
        <v>40.92</v>
      </c>
      <c r="G75" s="75">
        <v>1.95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6">
        <v>38.97</v>
      </c>
      <c r="U75" s="43">
        <f t="shared" si="2"/>
        <v>0</v>
      </c>
    </row>
    <row r="76" spans="1:21" x14ac:dyDescent="0.2">
      <c r="A76" s="72" t="s">
        <v>249</v>
      </c>
      <c r="B76" s="72" t="s">
        <v>323</v>
      </c>
      <c r="C76" s="73">
        <v>1055</v>
      </c>
      <c r="D76" s="72" t="s">
        <v>250</v>
      </c>
      <c r="E76" s="72" t="s">
        <v>251</v>
      </c>
      <c r="F76" s="147">
        <v>286.83</v>
      </c>
      <c r="G76" s="75">
        <v>47.81</v>
      </c>
      <c r="H76" s="75"/>
      <c r="I76" s="75"/>
      <c r="J76" s="75"/>
      <c r="K76" s="75"/>
      <c r="L76" s="75"/>
      <c r="M76" s="75"/>
      <c r="N76" s="75"/>
      <c r="O76" s="75"/>
      <c r="P76" s="75"/>
      <c r="Q76" s="75">
        <v>239.02</v>
      </c>
      <c r="R76" s="75"/>
      <c r="S76" s="75"/>
      <c r="T76" s="76"/>
      <c r="U76" s="43">
        <f t="shared" si="2"/>
        <v>0</v>
      </c>
    </row>
    <row r="77" spans="1:21" x14ac:dyDescent="0.2">
      <c r="A77" s="46" t="s">
        <v>252</v>
      </c>
      <c r="B77" s="72" t="s">
        <v>324</v>
      </c>
      <c r="C77" s="49">
        <v>1054</v>
      </c>
      <c r="D77" s="46" t="s">
        <v>59</v>
      </c>
      <c r="E77" s="46" t="s">
        <v>253</v>
      </c>
      <c r="F77" s="148">
        <v>59.95</v>
      </c>
      <c r="G77" s="47">
        <v>9.99</v>
      </c>
      <c r="H77" s="47"/>
      <c r="I77" s="47"/>
      <c r="J77" s="47"/>
      <c r="K77" s="75"/>
      <c r="L77" s="47"/>
      <c r="M77" s="47"/>
      <c r="N77" s="47"/>
      <c r="O77" s="47"/>
      <c r="P77" s="47"/>
      <c r="Q77" s="47"/>
      <c r="R77" s="47"/>
      <c r="S77" s="47"/>
      <c r="T77" s="48">
        <v>49.96</v>
      </c>
      <c r="U77" s="43">
        <f t="shared" si="2"/>
        <v>0</v>
      </c>
    </row>
    <row r="78" spans="1:21" x14ac:dyDescent="0.2">
      <c r="A78" s="72" t="s">
        <v>254</v>
      </c>
      <c r="B78" s="72" t="s">
        <v>322</v>
      </c>
      <c r="C78" s="73">
        <v>1052</v>
      </c>
      <c r="D78" s="72" t="s">
        <v>21</v>
      </c>
      <c r="E78" s="72" t="s">
        <v>188</v>
      </c>
      <c r="F78" s="147">
        <v>130.04</v>
      </c>
      <c r="G78" s="75"/>
      <c r="H78" s="75">
        <v>130.04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6"/>
      <c r="U78" s="43">
        <f t="shared" si="2"/>
        <v>0</v>
      </c>
    </row>
    <row r="79" spans="1:21" x14ac:dyDescent="0.2">
      <c r="A79" s="46" t="s">
        <v>254</v>
      </c>
      <c r="B79" s="72" t="s">
        <v>327</v>
      </c>
      <c r="C79" s="49" t="s">
        <v>20</v>
      </c>
      <c r="D79" s="46" t="s">
        <v>21</v>
      </c>
      <c r="E79" s="46" t="s">
        <v>11</v>
      </c>
      <c r="F79" s="148">
        <v>359.23</v>
      </c>
      <c r="G79" s="44"/>
      <c r="H79" s="47">
        <v>359.23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6"/>
      <c r="U79" s="43">
        <f t="shared" si="2"/>
        <v>0</v>
      </c>
    </row>
    <row r="80" spans="1:21" x14ac:dyDescent="0.2">
      <c r="A80" s="46" t="s">
        <v>254</v>
      </c>
      <c r="B80" s="72" t="s">
        <v>322</v>
      </c>
      <c r="C80" s="49">
        <v>1052</v>
      </c>
      <c r="D80" s="46" t="s">
        <v>21</v>
      </c>
      <c r="E80" s="46" t="s">
        <v>46</v>
      </c>
      <c r="F80" s="148">
        <v>94.23</v>
      </c>
      <c r="G80" s="44"/>
      <c r="H80" s="47"/>
      <c r="I80" s="47">
        <v>94.23</v>
      </c>
      <c r="J80" s="47"/>
      <c r="K80" s="75"/>
      <c r="L80" s="47"/>
      <c r="M80" s="47"/>
      <c r="N80" s="47"/>
      <c r="O80" s="47"/>
      <c r="P80" s="47"/>
      <c r="Q80" s="47"/>
      <c r="R80" s="47"/>
      <c r="S80" s="47"/>
      <c r="T80" s="48"/>
      <c r="U80" s="43">
        <f t="shared" si="2"/>
        <v>0</v>
      </c>
    </row>
    <row r="81" spans="1:21" x14ac:dyDescent="0.2">
      <c r="A81" s="50"/>
      <c r="B81" s="157"/>
      <c r="C81" s="50"/>
      <c r="D81" s="50"/>
      <c r="E81" s="50"/>
      <c r="F81" s="51"/>
      <c r="G81" s="51"/>
      <c r="H81" s="51"/>
      <c r="I81" s="51"/>
      <c r="J81" s="51"/>
      <c r="K81" s="79"/>
      <c r="L81" s="51"/>
      <c r="M81" s="51"/>
      <c r="N81" s="51"/>
      <c r="O81" s="51"/>
      <c r="P81" s="51"/>
      <c r="Q81" s="51"/>
      <c r="R81" s="51"/>
      <c r="S81" s="51"/>
      <c r="T81" s="52"/>
      <c r="U81" s="53"/>
    </row>
    <row r="82" spans="1:21" x14ac:dyDescent="0.2">
      <c r="E82" s="54" t="s">
        <v>37</v>
      </c>
      <c r="F82" s="55">
        <f>SUM(F3:F81)</f>
        <v>15324.229999999996</v>
      </c>
      <c r="G82" s="55">
        <f>SUM(G3:G81)</f>
        <v>699.29000000000019</v>
      </c>
      <c r="H82" s="55">
        <f>SUM(H4:H81)</f>
        <v>4505.8000000000011</v>
      </c>
      <c r="I82" s="55">
        <f>SUM(I4:I81)</f>
        <v>376.91</v>
      </c>
      <c r="J82" s="55">
        <f>SUM(J4:J81)</f>
        <v>17.25</v>
      </c>
      <c r="K82" s="55">
        <f>SUM(K3:K81)</f>
        <v>0</v>
      </c>
      <c r="L82" s="55">
        <f>SUM(L3:L81)</f>
        <v>2037.37</v>
      </c>
      <c r="M82" s="55">
        <f>SUM(M3:M81)</f>
        <v>1047.97</v>
      </c>
      <c r="N82" s="55">
        <f t="shared" ref="N82:S82" si="3">SUM(N4:N81)</f>
        <v>166.47</v>
      </c>
      <c r="O82" s="55">
        <f>SUM(O3:O81)</f>
        <v>243</v>
      </c>
      <c r="P82" s="55">
        <f t="shared" si="3"/>
        <v>430.85</v>
      </c>
      <c r="Q82" s="55">
        <f t="shared" si="3"/>
        <v>2004.79</v>
      </c>
      <c r="R82" s="55">
        <f t="shared" si="3"/>
        <v>1450</v>
      </c>
      <c r="S82" s="55">
        <f t="shared" si="3"/>
        <v>0</v>
      </c>
      <c r="T82" s="55">
        <f>SUM(T3:T81)</f>
        <v>2344.5300000000002</v>
      </c>
      <c r="U82" s="56"/>
    </row>
  </sheetData>
  <conditionalFormatting sqref="U3:U80">
    <cfRule type="cellIs" dxfId="0" priority="1" operator="notEqual">
      <formula>0</formula>
    </cfRule>
    <cfRule type="cellIs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K8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F672-B447-4613-9AEA-474C9CEDAA0D}">
  <dimension ref="A29"/>
  <sheetViews>
    <sheetView topLeftCell="A6" workbookViewId="0">
      <selection activeCell="E29" sqref="E29"/>
    </sheetView>
  </sheetViews>
  <sheetFormatPr defaultRowHeight="14.4" x14ac:dyDescent="0.3"/>
  <sheetData>
    <row r="29" ht="140.4" customHeight="1" x14ac:dyDescent="0.3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C426-4074-4FB4-AA7E-DB548EABE7AB}">
  <sheetPr>
    <pageSetUpPr fitToPage="1"/>
  </sheetPr>
  <dimension ref="A1:E97"/>
  <sheetViews>
    <sheetView topLeftCell="A5" zoomScale="121" workbookViewId="0">
      <selection activeCell="L14" sqref="L14"/>
    </sheetView>
  </sheetViews>
  <sheetFormatPr defaultRowHeight="14.4" x14ac:dyDescent="0.3"/>
  <cols>
    <col min="2" max="2" width="17.33203125" style="131" customWidth="1"/>
    <col min="3" max="3" width="11.5546875" style="135" customWidth="1"/>
    <col min="4" max="4" width="22.5546875" customWidth="1"/>
    <col min="5" max="5" width="24" style="131" customWidth="1"/>
  </cols>
  <sheetData>
    <row r="1" spans="1:5" x14ac:dyDescent="0.3">
      <c r="A1" s="87" t="s">
        <v>1</v>
      </c>
      <c r="B1" s="125" t="s">
        <v>47</v>
      </c>
      <c r="C1" s="132" t="s">
        <v>48</v>
      </c>
      <c r="D1" s="88" t="s">
        <v>50</v>
      </c>
      <c r="E1" s="137" t="s">
        <v>49</v>
      </c>
    </row>
    <row r="2" spans="1:5" x14ac:dyDescent="0.3">
      <c r="A2" s="89" t="s">
        <v>82</v>
      </c>
      <c r="B2" s="126">
        <v>422637073</v>
      </c>
      <c r="C2" s="94">
        <v>6</v>
      </c>
      <c r="D2" s="93" t="s">
        <v>118</v>
      </c>
      <c r="E2" s="126" t="s">
        <v>81</v>
      </c>
    </row>
    <row r="3" spans="1:5" x14ac:dyDescent="0.3">
      <c r="A3" s="89" t="s">
        <v>83</v>
      </c>
      <c r="B3" s="126">
        <v>422637073</v>
      </c>
      <c r="C3" s="94">
        <v>4</v>
      </c>
      <c r="D3" s="93" t="s">
        <v>118</v>
      </c>
      <c r="E3" s="126" t="s">
        <v>84</v>
      </c>
    </row>
    <row r="4" spans="1:5" x14ac:dyDescent="0.3">
      <c r="A4" s="89" t="s">
        <v>82</v>
      </c>
      <c r="B4" s="126">
        <v>220430231</v>
      </c>
      <c r="C4" s="94">
        <v>8.39</v>
      </c>
      <c r="D4" s="93" t="s">
        <v>118</v>
      </c>
      <c r="E4" s="126" t="s">
        <v>120</v>
      </c>
    </row>
    <row r="5" spans="1:5" x14ac:dyDescent="0.3">
      <c r="A5" s="89" t="s">
        <v>85</v>
      </c>
      <c r="B5" s="126">
        <v>257624933</v>
      </c>
      <c r="C5" s="94">
        <v>3.27</v>
      </c>
      <c r="D5" s="93" t="s">
        <v>119</v>
      </c>
      <c r="E5" s="126" t="s">
        <v>127</v>
      </c>
    </row>
    <row r="6" spans="1:5" x14ac:dyDescent="0.3">
      <c r="A6" s="90" t="s">
        <v>77</v>
      </c>
      <c r="B6" s="126">
        <v>422637073</v>
      </c>
      <c r="C6" s="91">
        <v>6</v>
      </c>
      <c r="D6" s="91" t="s">
        <v>118</v>
      </c>
      <c r="E6" s="126" t="s">
        <v>81</v>
      </c>
    </row>
    <row r="7" spans="1:5" x14ac:dyDescent="0.3">
      <c r="A7" s="90" t="s">
        <v>88</v>
      </c>
      <c r="B7" s="127">
        <v>785375777</v>
      </c>
      <c r="C7" s="91">
        <v>30.88</v>
      </c>
      <c r="D7" s="91" t="s">
        <v>118</v>
      </c>
      <c r="E7" s="126" t="s">
        <v>126</v>
      </c>
    </row>
    <row r="8" spans="1:5" x14ac:dyDescent="0.3">
      <c r="A8" s="90" t="s">
        <v>90</v>
      </c>
      <c r="B8" s="124">
        <v>887750270</v>
      </c>
      <c r="C8" s="92">
        <v>11.99</v>
      </c>
      <c r="D8" s="91" t="s">
        <v>118</v>
      </c>
      <c r="E8" s="126" t="s">
        <v>129</v>
      </c>
    </row>
    <row r="9" spans="1:5" x14ac:dyDescent="0.3">
      <c r="A9" s="90" t="s">
        <v>93</v>
      </c>
      <c r="B9" s="126">
        <v>220430231</v>
      </c>
      <c r="C9" s="94">
        <v>7.79</v>
      </c>
      <c r="D9" s="91" t="s">
        <v>118</v>
      </c>
      <c r="E9" s="126" t="s">
        <v>121</v>
      </c>
    </row>
    <row r="10" spans="1:5" x14ac:dyDescent="0.3">
      <c r="A10" s="90" t="s">
        <v>91</v>
      </c>
      <c r="B10" s="124">
        <v>166846720</v>
      </c>
      <c r="C10" s="92">
        <v>1.1599999999999999</v>
      </c>
      <c r="D10" s="91" t="s">
        <v>119</v>
      </c>
      <c r="E10" s="126" t="s">
        <v>92</v>
      </c>
    </row>
    <row r="11" spans="1:5" x14ac:dyDescent="0.3">
      <c r="A11" s="90" t="s">
        <v>94</v>
      </c>
      <c r="B11" s="124">
        <v>209918933</v>
      </c>
      <c r="C11" s="92">
        <v>13.04</v>
      </c>
      <c r="D11" s="91" t="s">
        <v>118</v>
      </c>
      <c r="E11" s="126" t="s">
        <v>122</v>
      </c>
    </row>
    <row r="12" spans="1:5" x14ac:dyDescent="0.3">
      <c r="A12" s="90" t="s">
        <v>96</v>
      </c>
      <c r="B12" s="126">
        <v>422637073</v>
      </c>
      <c r="C12" s="92">
        <v>6</v>
      </c>
      <c r="D12" s="91" t="s">
        <v>118</v>
      </c>
      <c r="E12" s="126" t="s">
        <v>81</v>
      </c>
    </row>
    <row r="13" spans="1:5" x14ac:dyDescent="0.3">
      <c r="A13" s="90" t="s">
        <v>104</v>
      </c>
      <c r="B13" s="126">
        <v>220430231</v>
      </c>
      <c r="C13" s="92">
        <v>11.57</v>
      </c>
      <c r="D13" s="91" t="s">
        <v>118</v>
      </c>
      <c r="E13" s="126" t="s">
        <v>121</v>
      </c>
    </row>
    <row r="14" spans="1:5" x14ac:dyDescent="0.3">
      <c r="A14" s="90" t="s">
        <v>106</v>
      </c>
      <c r="B14" s="124">
        <v>107031760</v>
      </c>
      <c r="C14" s="92">
        <v>439.2</v>
      </c>
      <c r="D14" s="91" t="s">
        <v>118</v>
      </c>
      <c r="E14" s="126" t="s">
        <v>128</v>
      </c>
    </row>
    <row r="15" spans="1:5" x14ac:dyDescent="0.3">
      <c r="A15" s="90" t="s">
        <v>105</v>
      </c>
      <c r="B15" s="126">
        <v>422637073</v>
      </c>
      <c r="C15" s="92">
        <v>6</v>
      </c>
      <c r="D15" s="91" t="s">
        <v>118</v>
      </c>
      <c r="E15" s="126" t="s">
        <v>81</v>
      </c>
    </row>
    <row r="16" spans="1:5" x14ac:dyDescent="0.3">
      <c r="A16" s="90" t="s">
        <v>112</v>
      </c>
      <c r="B16" s="124">
        <v>259107749</v>
      </c>
      <c r="C16" s="92">
        <v>160.68</v>
      </c>
      <c r="D16" s="91" t="s">
        <v>118</v>
      </c>
      <c r="E16" s="126" t="s">
        <v>111</v>
      </c>
    </row>
    <row r="17" spans="1:5" x14ac:dyDescent="0.3">
      <c r="A17" s="90" t="s">
        <v>75</v>
      </c>
      <c r="B17" s="128" t="s">
        <v>130</v>
      </c>
      <c r="C17" s="92">
        <v>100.58</v>
      </c>
      <c r="D17" s="91" t="s">
        <v>118</v>
      </c>
      <c r="E17" s="126" t="s">
        <v>76</v>
      </c>
    </row>
    <row r="18" spans="1:5" x14ac:dyDescent="0.3">
      <c r="A18" s="90" t="s">
        <v>116</v>
      </c>
      <c r="B18" s="124">
        <v>190023639</v>
      </c>
      <c r="C18" s="92">
        <v>5.67</v>
      </c>
      <c r="D18" s="91" t="s">
        <v>118</v>
      </c>
      <c r="E18" s="126" t="s">
        <v>123</v>
      </c>
    </row>
    <row r="19" spans="1:5" x14ac:dyDescent="0.3">
      <c r="A19" s="90" t="s">
        <v>77</v>
      </c>
      <c r="B19" s="124">
        <v>727255821</v>
      </c>
      <c r="C19" s="92">
        <v>1.5</v>
      </c>
      <c r="D19" s="91" t="s">
        <v>118</v>
      </c>
      <c r="E19" s="126" t="s">
        <v>124</v>
      </c>
    </row>
    <row r="20" spans="1:5" x14ac:dyDescent="0.3">
      <c r="A20" s="90" t="s">
        <v>97</v>
      </c>
      <c r="B20" s="124">
        <v>876328389</v>
      </c>
      <c r="C20" s="92">
        <v>90</v>
      </c>
      <c r="D20" s="91" t="s">
        <v>118</v>
      </c>
      <c r="E20" s="126" t="s">
        <v>95</v>
      </c>
    </row>
    <row r="21" spans="1:5" x14ac:dyDescent="0.3">
      <c r="A21" s="89" t="s">
        <v>101</v>
      </c>
      <c r="B21" s="126">
        <v>257505159</v>
      </c>
      <c r="C21" s="94">
        <v>6.66</v>
      </c>
      <c r="D21" s="91" t="s">
        <v>119</v>
      </c>
      <c r="E21" s="126" t="s">
        <v>98</v>
      </c>
    </row>
    <row r="22" spans="1:5" x14ac:dyDescent="0.3">
      <c r="A22" s="89" t="s">
        <v>102</v>
      </c>
      <c r="B22" s="126">
        <v>182088650</v>
      </c>
      <c r="C22" s="94">
        <v>216.87</v>
      </c>
      <c r="D22" s="91" t="s">
        <v>118</v>
      </c>
      <c r="E22" s="126" t="s">
        <v>125</v>
      </c>
    </row>
    <row r="23" spans="1:5" ht="30" customHeight="1" x14ac:dyDescent="0.3">
      <c r="A23" s="29"/>
      <c r="B23" s="129"/>
      <c r="C23" s="136">
        <f>SUM(C2:C22)</f>
        <v>1137.25</v>
      </c>
      <c r="D23" s="30"/>
      <c r="E23" s="129"/>
    </row>
    <row r="24" spans="1:5" x14ac:dyDescent="0.3">
      <c r="A24" s="109" t="s">
        <v>103</v>
      </c>
      <c r="B24" s="110">
        <v>114944219</v>
      </c>
      <c r="C24" s="133">
        <v>15.2</v>
      </c>
      <c r="D24" s="109" t="s">
        <v>118</v>
      </c>
      <c r="E24" s="138" t="s">
        <v>264</v>
      </c>
    </row>
    <row r="25" spans="1:5" x14ac:dyDescent="0.3">
      <c r="A25" s="109" t="s">
        <v>112</v>
      </c>
      <c r="B25" s="124">
        <v>259107749</v>
      </c>
      <c r="C25" s="133">
        <v>160.68</v>
      </c>
      <c r="D25" s="109" t="s">
        <v>118</v>
      </c>
      <c r="E25" s="138" t="s">
        <v>111</v>
      </c>
    </row>
    <row r="26" spans="1:5" x14ac:dyDescent="0.3">
      <c r="A26" s="111" t="s">
        <v>149</v>
      </c>
      <c r="B26" s="126">
        <v>220430231</v>
      </c>
      <c r="C26" s="113">
        <v>11.88</v>
      </c>
      <c r="D26" s="111" t="s">
        <v>118</v>
      </c>
      <c r="E26" s="139" t="s">
        <v>121</v>
      </c>
    </row>
    <row r="27" spans="1:5" x14ac:dyDescent="0.3">
      <c r="A27" s="111" t="s">
        <v>151</v>
      </c>
      <c r="B27" s="112">
        <v>353646935</v>
      </c>
      <c r="C27" s="113">
        <v>3.67</v>
      </c>
      <c r="D27" s="111" t="s">
        <v>119</v>
      </c>
      <c r="E27" s="139" t="s">
        <v>265</v>
      </c>
    </row>
    <row r="28" spans="1:5" x14ac:dyDescent="0.3">
      <c r="A28" s="111" t="s">
        <v>153</v>
      </c>
      <c r="B28" s="126">
        <v>422637073</v>
      </c>
      <c r="C28" s="94">
        <v>14</v>
      </c>
      <c r="D28" s="93" t="s">
        <v>118</v>
      </c>
      <c r="E28" s="126" t="s">
        <v>84</v>
      </c>
    </row>
    <row r="29" spans="1:5" x14ac:dyDescent="0.3">
      <c r="A29" s="111" t="s">
        <v>153</v>
      </c>
      <c r="B29" s="126">
        <v>422637073</v>
      </c>
      <c r="C29" s="94">
        <v>6</v>
      </c>
      <c r="D29" s="93" t="s">
        <v>118</v>
      </c>
      <c r="E29" s="126" t="s">
        <v>81</v>
      </c>
    </row>
    <row r="30" spans="1:5" x14ac:dyDescent="0.3">
      <c r="A30" s="114" t="s">
        <v>158</v>
      </c>
      <c r="B30" s="115">
        <v>523041202</v>
      </c>
      <c r="C30" s="116">
        <v>3.12</v>
      </c>
      <c r="D30" s="114" t="s">
        <v>118</v>
      </c>
      <c r="E30" s="140" t="s">
        <v>266</v>
      </c>
    </row>
    <row r="31" spans="1:5" x14ac:dyDescent="0.3">
      <c r="A31" s="111" t="s">
        <v>163</v>
      </c>
      <c r="B31" s="115">
        <v>523041202</v>
      </c>
      <c r="C31" s="116">
        <v>2.35</v>
      </c>
      <c r="D31" s="114" t="s">
        <v>118</v>
      </c>
      <c r="E31" s="140" t="s">
        <v>266</v>
      </c>
    </row>
    <row r="32" spans="1:5" x14ac:dyDescent="0.3">
      <c r="A32" s="114" t="s">
        <v>273</v>
      </c>
      <c r="B32" s="115">
        <v>202470357</v>
      </c>
      <c r="C32" s="116">
        <v>5.42</v>
      </c>
      <c r="D32" s="114" t="s">
        <v>118</v>
      </c>
      <c r="E32" s="140" t="s">
        <v>274</v>
      </c>
    </row>
    <row r="33" spans="1:5" x14ac:dyDescent="0.3">
      <c r="A33" s="114" t="s">
        <v>184</v>
      </c>
      <c r="B33" s="115">
        <v>202470357</v>
      </c>
      <c r="C33" s="116">
        <v>3.54</v>
      </c>
      <c r="D33" s="114" t="s">
        <v>118</v>
      </c>
      <c r="E33" s="140" t="s">
        <v>274</v>
      </c>
    </row>
    <row r="34" spans="1:5" x14ac:dyDescent="0.3">
      <c r="A34" s="114" t="s">
        <v>275</v>
      </c>
      <c r="B34" s="115">
        <v>727255821</v>
      </c>
      <c r="C34" s="116">
        <v>3.5</v>
      </c>
      <c r="D34" s="114" t="s">
        <v>118</v>
      </c>
      <c r="E34" s="140" t="s">
        <v>274</v>
      </c>
    </row>
    <row r="35" spans="1:5" x14ac:dyDescent="0.3">
      <c r="A35" s="114" t="s">
        <v>276</v>
      </c>
      <c r="B35" s="115">
        <v>328312224</v>
      </c>
      <c r="C35" s="116">
        <v>3</v>
      </c>
      <c r="D35" s="114" t="s">
        <v>118</v>
      </c>
      <c r="E35" s="140" t="s">
        <v>274</v>
      </c>
    </row>
    <row r="36" spans="1:5" x14ac:dyDescent="0.3">
      <c r="A36" s="114" t="s">
        <v>276</v>
      </c>
      <c r="B36" s="115">
        <v>463470096</v>
      </c>
      <c r="C36" s="116">
        <v>4.25</v>
      </c>
      <c r="D36" s="114" t="s">
        <v>118</v>
      </c>
      <c r="E36" s="140" t="s">
        <v>274</v>
      </c>
    </row>
    <row r="37" spans="1:5" x14ac:dyDescent="0.3">
      <c r="A37" s="114" t="s">
        <v>276</v>
      </c>
      <c r="B37" s="115">
        <v>342824407</v>
      </c>
      <c r="C37" s="116">
        <v>1.33</v>
      </c>
      <c r="D37" s="114" t="s">
        <v>118</v>
      </c>
      <c r="E37" s="140" t="s">
        <v>274</v>
      </c>
    </row>
    <row r="38" spans="1:5" x14ac:dyDescent="0.3">
      <c r="A38" s="114" t="s">
        <v>276</v>
      </c>
      <c r="B38" s="115">
        <v>237078987</v>
      </c>
      <c r="C38" s="116">
        <v>6.66</v>
      </c>
      <c r="D38" s="114" t="s">
        <v>118</v>
      </c>
      <c r="E38" s="140" t="s">
        <v>274</v>
      </c>
    </row>
    <row r="39" spans="1:5" x14ac:dyDescent="0.3">
      <c r="A39" s="114" t="s">
        <v>276</v>
      </c>
      <c r="B39" s="115">
        <v>845064134</v>
      </c>
      <c r="C39" s="116">
        <v>2.4900000000000002</v>
      </c>
      <c r="D39" s="114" t="s">
        <v>118</v>
      </c>
      <c r="E39" s="140" t="s">
        <v>274</v>
      </c>
    </row>
    <row r="40" spans="1:5" x14ac:dyDescent="0.3">
      <c r="A40" s="114" t="s">
        <v>276</v>
      </c>
      <c r="B40" s="115">
        <v>727255821</v>
      </c>
      <c r="C40" s="116">
        <v>0.67</v>
      </c>
      <c r="D40" s="114" t="s">
        <v>118</v>
      </c>
      <c r="E40" s="140" t="s">
        <v>274</v>
      </c>
    </row>
    <row r="41" spans="1:5" x14ac:dyDescent="0.3">
      <c r="A41" s="114" t="s">
        <v>276</v>
      </c>
      <c r="B41" s="115">
        <v>727255821</v>
      </c>
      <c r="C41" s="116">
        <v>2.2599999999999998</v>
      </c>
      <c r="D41" s="114" t="s">
        <v>118</v>
      </c>
      <c r="E41" s="140" t="s">
        <v>274</v>
      </c>
    </row>
    <row r="42" spans="1:5" x14ac:dyDescent="0.3">
      <c r="A42" s="114" t="s">
        <v>276</v>
      </c>
      <c r="B42" s="115">
        <v>469922931</v>
      </c>
      <c r="C42" s="116">
        <v>2.08</v>
      </c>
      <c r="D42" s="114" t="s">
        <v>118</v>
      </c>
      <c r="E42" s="140" t="s">
        <v>274</v>
      </c>
    </row>
    <row r="43" spans="1:5" x14ac:dyDescent="0.3">
      <c r="A43" s="114" t="s">
        <v>277</v>
      </c>
      <c r="B43" s="118">
        <v>813053468</v>
      </c>
      <c r="C43" s="116">
        <v>4.8099999999999996</v>
      </c>
      <c r="D43" s="114" t="s">
        <v>119</v>
      </c>
      <c r="E43" s="140" t="s">
        <v>274</v>
      </c>
    </row>
    <row r="44" spans="1:5" x14ac:dyDescent="0.3">
      <c r="A44" s="114" t="s">
        <v>278</v>
      </c>
      <c r="B44" s="115">
        <v>232555575</v>
      </c>
      <c r="C44" s="116">
        <v>5.99</v>
      </c>
      <c r="D44" s="114" t="s">
        <v>118</v>
      </c>
      <c r="E44" s="140" t="s">
        <v>274</v>
      </c>
    </row>
    <row r="45" spans="1:5" x14ac:dyDescent="0.3">
      <c r="A45" s="114" t="s">
        <v>279</v>
      </c>
      <c r="B45" s="115">
        <v>727255821</v>
      </c>
      <c r="C45" s="116">
        <v>1.67</v>
      </c>
      <c r="D45" s="114" t="s">
        <v>118</v>
      </c>
      <c r="E45" s="140" t="s">
        <v>274</v>
      </c>
    </row>
    <row r="46" spans="1:5" x14ac:dyDescent="0.3">
      <c r="A46" s="114" t="s">
        <v>279</v>
      </c>
      <c r="B46" s="115">
        <v>727255821</v>
      </c>
      <c r="C46" s="116">
        <v>3</v>
      </c>
      <c r="D46" s="114" t="s">
        <v>118</v>
      </c>
      <c r="E46" s="140" t="s">
        <v>274</v>
      </c>
    </row>
    <row r="47" spans="1:5" x14ac:dyDescent="0.3">
      <c r="A47" s="114" t="s">
        <v>165</v>
      </c>
      <c r="B47" s="115">
        <v>727255821</v>
      </c>
      <c r="C47" s="116">
        <v>1.67</v>
      </c>
      <c r="D47" s="114" t="s">
        <v>118</v>
      </c>
      <c r="E47" s="140" t="s">
        <v>274</v>
      </c>
    </row>
    <row r="48" spans="1:5" x14ac:dyDescent="0.3">
      <c r="A48" s="111" t="s">
        <v>165</v>
      </c>
      <c r="B48" s="112">
        <v>257505159</v>
      </c>
      <c r="C48" s="113">
        <v>5.32</v>
      </c>
      <c r="D48" s="111" t="s">
        <v>119</v>
      </c>
      <c r="E48" s="139" t="s">
        <v>121</v>
      </c>
    </row>
    <row r="49" spans="1:5" x14ac:dyDescent="0.3">
      <c r="A49" s="111" t="s">
        <v>167</v>
      </c>
      <c r="B49" s="115">
        <v>523041202</v>
      </c>
      <c r="C49" s="116">
        <v>1.88</v>
      </c>
      <c r="D49" s="114" t="s">
        <v>118</v>
      </c>
      <c r="E49" s="140" t="s">
        <v>266</v>
      </c>
    </row>
    <row r="50" spans="1:5" x14ac:dyDescent="0.3">
      <c r="A50" s="111" t="s">
        <v>169</v>
      </c>
      <c r="B50" s="126">
        <v>422637073</v>
      </c>
      <c r="C50" s="94">
        <v>6</v>
      </c>
      <c r="D50" s="93" t="s">
        <v>118</v>
      </c>
      <c r="E50" s="126" t="s">
        <v>81</v>
      </c>
    </row>
    <row r="51" spans="1:5" x14ac:dyDescent="0.3">
      <c r="A51" s="111" t="s">
        <v>172</v>
      </c>
      <c r="B51" s="112">
        <v>973955758</v>
      </c>
      <c r="C51" s="113">
        <v>156</v>
      </c>
      <c r="D51" s="111" t="s">
        <v>118</v>
      </c>
      <c r="E51" s="139" t="s">
        <v>267</v>
      </c>
    </row>
    <row r="52" spans="1:5" x14ac:dyDescent="0.3">
      <c r="A52" s="111" t="s">
        <v>175</v>
      </c>
      <c r="B52" s="127">
        <v>785375777</v>
      </c>
      <c r="C52" s="91">
        <v>33.29</v>
      </c>
      <c r="D52" s="91" t="s">
        <v>118</v>
      </c>
      <c r="E52" s="126" t="s">
        <v>126</v>
      </c>
    </row>
    <row r="53" spans="1:5" x14ac:dyDescent="0.3">
      <c r="A53" s="111" t="s">
        <v>177</v>
      </c>
      <c r="B53" s="115">
        <v>523041202</v>
      </c>
      <c r="C53" s="116">
        <v>1.88</v>
      </c>
      <c r="D53" s="114" t="s">
        <v>118</v>
      </c>
      <c r="E53" s="140" t="s">
        <v>266</v>
      </c>
    </row>
    <row r="54" spans="1:5" x14ac:dyDescent="0.3">
      <c r="A54" s="111" t="s">
        <v>180</v>
      </c>
      <c r="B54" s="115">
        <v>523041202</v>
      </c>
      <c r="C54" s="116">
        <v>2.42</v>
      </c>
      <c r="D54" s="114" t="s">
        <v>118</v>
      </c>
      <c r="E54" s="140" t="s">
        <v>266</v>
      </c>
    </row>
    <row r="55" spans="1:5" x14ac:dyDescent="0.3">
      <c r="A55" s="117" t="s">
        <v>190</v>
      </c>
      <c r="B55" s="112">
        <v>257505159</v>
      </c>
      <c r="C55" s="113">
        <v>5.32</v>
      </c>
      <c r="D55" s="111" t="s">
        <v>119</v>
      </c>
      <c r="E55" s="139" t="s">
        <v>121</v>
      </c>
    </row>
    <row r="56" spans="1:5" x14ac:dyDescent="0.3">
      <c r="A56" s="120" t="s">
        <v>191</v>
      </c>
      <c r="B56" s="121">
        <v>440498250</v>
      </c>
      <c r="C56" s="122">
        <v>42</v>
      </c>
      <c r="D56" s="120" t="s">
        <v>118</v>
      </c>
      <c r="E56" s="141" t="s">
        <v>268</v>
      </c>
    </row>
    <row r="57" spans="1:5" x14ac:dyDescent="0.3">
      <c r="A57" s="117" t="s">
        <v>194</v>
      </c>
      <c r="B57" s="124">
        <v>209918933</v>
      </c>
      <c r="C57" s="92">
        <v>13.6</v>
      </c>
      <c r="D57" s="91" t="s">
        <v>118</v>
      </c>
      <c r="E57" s="126" t="s">
        <v>122</v>
      </c>
    </row>
    <row r="58" spans="1:5" x14ac:dyDescent="0.3">
      <c r="A58" s="117" t="s">
        <v>187</v>
      </c>
      <c r="B58" s="112">
        <v>973955758</v>
      </c>
      <c r="C58" s="113">
        <v>72</v>
      </c>
      <c r="D58" s="111" t="s">
        <v>118</v>
      </c>
      <c r="E58" s="139" t="s">
        <v>267</v>
      </c>
    </row>
    <row r="59" spans="1:5" x14ac:dyDescent="0.3">
      <c r="A59" s="120" t="s">
        <v>198</v>
      </c>
      <c r="B59" s="115">
        <v>523041202</v>
      </c>
      <c r="C59" s="116">
        <v>2</v>
      </c>
      <c r="D59" s="114" t="s">
        <v>118</v>
      </c>
      <c r="E59" s="140" t="s">
        <v>266</v>
      </c>
    </row>
    <row r="60" spans="1:5" x14ac:dyDescent="0.3">
      <c r="A60" s="120" t="s">
        <v>200</v>
      </c>
      <c r="B60" s="126">
        <v>422637073</v>
      </c>
      <c r="C60" s="94">
        <v>6</v>
      </c>
      <c r="D60" s="93" t="s">
        <v>118</v>
      </c>
      <c r="E60" s="126" t="s">
        <v>81</v>
      </c>
    </row>
    <row r="61" spans="1:5" x14ac:dyDescent="0.3">
      <c r="A61" s="117" t="s">
        <v>201</v>
      </c>
      <c r="B61" s="124">
        <v>259107749</v>
      </c>
      <c r="C61" s="133">
        <v>122.4</v>
      </c>
      <c r="D61" s="109" t="s">
        <v>118</v>
      </c>
      <c r="E61" s="138" t="s">
        <v>111</v>
      </c>
    </row>
    <row r="62" spans="1:5" x14ac:dyDescent="0.3">
      <c r="A62" s="120" t="s">
        <v>200</v>
      </c>
      <c r="B62" s="121">
        <v>927480112</v>
      </c>
      <c r="C62" s="122">
        <v>13.63</v>
      </c>
      <c r="D62" s="120" t="s">
        <v>118</v>
      </c>
      <c r="E62" s="141" t="s">
        <v>269</v>
      </c>
    </row>
    <row r="63" spans="1:5" x14ac:dyDescent="0.3">
      <c r="A63" s="120" t="s">
        <v>204</v>
      </c>
      <c r="B63" s="121">
        <v>927480112</v>
      </c>
      <c r="C63" s="122">
        <v>31.02</v>
      </c>
      <c r="D63" s="111" t="s">
        <v>118</v>
      </c>
      <c r="E63" s="141" t="s">
        <v>269</v>
      </c>
    </row>
    <row r="64" spans="1:5" x14ac:dyDescent="0.3">
      <c r="A64" s="117" t="s">
        <v>255</v>
      </c>
      <c r="B64" s="115">
        <v>523041202</v>
      </c>
      <c r="C64" s="116">
        <v>1.93</v>
      </c>
      <c r="D64" s="114" t="s">
        <v>118</v>
      </c>
      <c r="E64" s="140" t="s">
        <v>266</v>
      </c>
    </row>
    <row r="65" spans="1:5" x14ac:dyDescent="0.3">
      <c r="A65" s="117" t="s">
        <v>256</v>
      </c>
      <c r="B65" s="112">
        <v>257505159</v>
      </c>
      <c r="C65" s="113">
        <v>7.97</v>
      </c>
      <c r="D65" s="111" t="s">
        <v>119</v>
      </c>
      <c r="E65" s="139" t="s">
        <v>121</v>
      </c>
    </row>
    <row r="66" spans="1:5" x14ac:dyDescent="0.3">
      <c r="A66" s="120" t="s">
        <v>234</v>
      </c>
      <c r="B66" s="115">
        <v>523041202</v>
      </c>
      <c r="C66" s="116">
        <v>1.94</v>
      </c>
      <c r="D66" s="114" t="s">
        <v>118</v>
      </c>
      <c r="E66" s="140" t="s">
        <v>266</v>
      </c>
    </row>
    <row r="67" spans="1:5" x14ac:dyDescent="0.3">
      <c r="A67" s="123" t="s">
        <v>235</v>
      </c>
      <c r="B67" s="121">
        <v>259107749</v>
      </c>
      <c r="C67" s="122">
        <v>15</v>
      </c>
      <c r="D67" s="120" t="s">
        <v>118</v>
      </c>
      <c r="E67" s="141" t="s">
        <v>270</v>
      </c>
    </row>
    <row r="68" spans="1:5" x14ac:dyDescent="0.3">
      <c r="A68" s="117" t="s">
        <v>258</v>
      </c>
      <c r="B68" s="115">
        <v>523041202</v>
      </c>
      <c r="C68" s="116">
        <v>1.58</v>
      </c>
      <c r="D68" s="114" t="s">
        <v>118</v>
      </c>
      <c r="E68" s="140" t="s">
        <v>266</v>
      </c>
    </row>
    <row r="69" spans="1:5" x14ac:dyDescent="0.3">
      <c r="A69" s="117" t="s">
        <v>239</v>
      </c>
      <c r="B69" s="126">
        <v>422637073</v>
      </c>
      <c r="C69" s="94">
        <v>6</v>
      </c>
      <c r="D69" s="93" t="s">
        <v>118</v>
      </c>
      <c r="E69" s="126" t="s">
        <v>81</v>
      </c>
    </row>
    <row r="70" spans="1:5" x14ac:dyDescent="0.3">
      <c r="A70" s="117" t="s">
        <v>259</v>
      </c>
      <c r="B70" s="112">
        <v>257505159</v>
      </c>
      <c r="C70" s="113">
        <v>6.2</v>
      </c>
      <c r="D70" s="111" t="s">
        <v>119</v>
      </c>
      <c r="E70" s="139" t="s">
        <v>121</v>
      </c>
    </row>
    <row r="71" spans="1:5" x14ac:dyDescent="0.3">
      <c r="A71" s="117" t="s">
        <v>243</v>
      </c>
      <c r="B71" s="115">
        <v>523041202</v>
      </c>
      <c r="C71" s="116">
        <v>1.38</v>
      </c>
      <c r="D71" s="114" t="s">
        <v>118</v>
      </c>
      <c r="E71" s="140" t="s">
        <v>266</v>
      </c>
    </row>
    <row r="72" spans="1:5" x14ac:dyDescent="0.3">
      <c r="A72" s="117" t="s">
        <v>244</v>
      </c>
      <c r="B72" s="118">
        <v>813053468</v>
      </c>
      <c r="C72" s="119">
        <v>0.66</v>
      </c>
      <c r="D72" s="117" t="s">
        <v>119</v>
      </c>
      <c r="E72" s="142" t="s">
        <v>271</v>
      </c>
    </row>
    <row r="73" spans="1:5" x14ac:dyDescent="0.3">
      <c r="A73" s="117" t="s">
        <v>247</v>
      </c>
      <c r="B73" s="118">
        <v>762300461</v>
      </c>
      <c r="C73" s="119">
        <v>25.9</v>
      </c>
      <c r="D73" s="117" t="s">
        <v>118</v>
      </c>
      <c r="E73" s="142" t="s">
        <v>269</v>
      </c>
    </row>
    <row r="74" spans="1:5" x14ac:dyDescent="0.3">
      <c r="A74" s="117" t="s">
        <v>247</v>
      </c>
      <c r="B74" s="115">
        <v>523041202</v>
      </c>
      <c r="C74" s="116">
        <v>1.95</v>
      </c>
      <c r="D74" s="114" t="s">
        <v>118</v>
      </c>
      <c r="E74" s="140" t="s">
        <v>266</v>
      </c>
    </row>
    <row r="75" spans="1:5" x14ac:dyDescent="0.3">
      <c r="A75" s="117" t="s">
        <v>249</v>
      </c>
      <c r="B75" s="118">
        <v>400958802</v>
      </c>
      <c r="C75" s="119">
        <v>47.81</v>
      </c>
      <c r="D75" s="117" t="s">
        <v>118</v>
      </c>
      <c r="E75" s="142" t="s">
        <v>272</v>
      </c>
    </row>
    <row r="76" spans="1:5" x14ac:dyDescent="0.3">
      <c r="A76" s="120" t="s">
        <v>252</v>
      </c>
      <c r="B76" s="121">
        <v>220430231</v>
      </c>
      <c r="C76" s="122">
        <v>9.99</v>
      </c>
      <c r="D76" s="120" t="s">
        <v>118</v>
      </c>
      <c r="E76" s="141" t="s">
        <v>121</v>
      </c>
    </row>
    <row r="77" spans="1:5" ht="13.2" customHeight="1" x14ac:dyDescent="0.3">
      <c r="A77" s="117"/>
      <c r="B77" s="118"/>
      <c r="C77" s="143">
        <v>912.31</v>
      </c>
      <c r="D77" s="117"/>
      <c r="E77" s="142"/>
    </row>
    <row r="78" spans="1:5" x14ac:dyDescent="0.3">
      <c r="A78" s="144" t="s">
        <v>280</v>
      </c>
      <c r="B78" s="145"/>
      <c r="C78" s="145"/>
      <c r="D78" s="145"/>
      <c r="E78" s="145"/>
    </row>
    <row r="79" spans="1:5" x14ac:dyDescent="0.3">
      <c r="A79" s="145"/>
      <c r="B79" s="145"/>
      <c r="C79" s="145"/>
      <c r="D79" s="145"/>
      <c r="E79" s="145"/>
    </row>
    <row r="80" spans="1:5" x14ac:dyDescent="0.3">
      <c r="A80" s="123"/>
      <c r="B80" s="130"/>
      <c r="C80" s="134"/>
      <c r="D80" s="123"/>
      <c r="E80" s="130"/>
    </row>
    <row r="81" spans="1:5" x14ac:dyDescent="0.3">
      <c r="A81" s="123"/>
      <c r="B81" s="130"/>
      <c r="C81" s="134"/>
      <c r="D81" s="123"/>
      <c r="E81" s="130"/>
    </row>
    <row r="82" spans="1:5" x14ac:dyDescent="0.3">
      <c r="A82" s="123"/>
      <c r="B82" s="130"/>
      <c r="C82" s="134"/>
      <c r="D82" s="123"/>
      <c r="E82" s="130"/>
    </row>
    <row r="83" spans="1:5" x14ac:dyDescent="0.3">
      <c r="A83" s="123"/>
      <c r="B83" s="130"/>
      <c r="C83" s="134"/>
      <c r="D83" s="123"/>
      <c r="E83" s="130"/>
    </row>
    <row r="84" spans="1:5" x14ac:dyDescent="0.3">
      <c r="A84" s="123"/>
      <c r="B84" s="130"/>
      <c r="C84" s="134"/>
      <c r="D84" s="123"/>
      <c r="E84" s="130"/>
    </row>
    <row r="85" spans="1:5" x14ac:dyDescent="0.3">
      <c r="A85" s="123"/>
      <c r="B85" s="130"/>
      <c r="C85" s="134"/>
      <c r="D85" s="123"/>
      <c r="E85" s="130"/>
    </row>
    <row r="86" spans="1:5" x14ac:dyDescent="0.3">
      <c r="A86" s="123"/>
      <c r="B86" s="130"/>
      <c r="C86" s="134"/>
      <c r="D86" s="123"/>
      <c r="E86" s="130"/>
    </row>
    <row r="87" spans="1:5" x14ac:dyDescent="0.3">
      <c r="A87" s="123"/>
      <c r="B87" s="130"/>
      <c r="C87" s="134"/>
      <c r="D87" s="123"/>
      <c r="E87" s="130"/>
    </row>
    <row r="88" spans="1:5" x14ac:dyDescent="0.3">
      <c r="A88" s="123"/>
      <c r="B88" s="130"/>
      <c r="C88" s="134"/>
      <c r="D88" s="123"/>
      <c r="E88" s="130"/>
    </row>
    <row r="89" spans="1:5" x14ac:dyDescent="0.3">
      <c r="A89" s="123"/>
      <c r="B89" s="130"/>
      <c r="C89" s="134"/>
      <c r="D89" s="123"/>
      <c r="E89" s="130"/>
    </row>
    <row r="90" spans="1:5" x14ac:dyDescent="0.3">
      <c r="A90" s="123"/>
      <c r="B90" s="130"/>
      <c r="C90" s="134"/>
      <c r="D90" s="123"/>
      <c r="E90" s="130"/>
    </row>
    <row r="91" spans="1:5" x14ac:dyDescent="0.3">
      <c r="A91" s="123"/>
      <c r="B91" s="130"/>
      <c r="C91" s="134"/>
      <c r="D91" s="123"/>
      <c r="E91" s="130"/>
    </row>
    <row r="92" spans="1:5" x14ac:dyDescent="0.3">
      <c r="A92" s="123"/>
      <c r="B92" s="130"/>
      <c r="C92" s="134"/>
      <c r="D92" s="123"/>
      <c r="E92" s="130"/>
    </row>
    <row r="93" spans="1:5" x14ac:dyDescent="0.3">
      <c r="A93" s="123"/>
      <c r="B93" s="130"/>
      <c r="C93" s="134"/>
      <c r="D93" s="123"/>
      <c r="E93" s="130"/>
    </row>
    <row r="94" spans="1:5" x14ac:dyDescent="0.3">
      <c r="A94" s="123"/>
      <c r="B94" s="130"/>
      <c r="C94" s="134"/>
      <c r="D94" s="123"/>
      <c r="E94" s="130"/>
    </row>
    <row r="95" spans="1:5" x14ac:dyDescent="0.3">
      <c r="A95" s="123"/>
      <c r="B95" s="130"/>
      <c r="C95" s="134"/>
      <c r="D95" s="123"/>
      <c r="E95" s="130"/>
    </row>
    <row r="96" spans="1:5" x14ac:dyDescent="0.3">
      <c r="A96" s="123"/>
      <c r="B96" s="130"/>
      <c r="C96" s="134"/>
      <c r="D96" s="123"/>
      <c r="E96" s="130"/>
    </row>
    <row r="97" spans="1:5" x14ac:dyDescent="0.3">
      <c r="A97" s="123"/>
      <c r="B97" s="130"/>
      <c r="C97" s="134"/>
      <c r="D97" s="123"/>
      <c r="E97" s="130"/>
    </row>
  </sheetData>
  <mergeCells count="1">
    <mergeCell ref="A78:E79"/>
  </mergeCells>
  <phoneticPr fontId="7" type="noConversion"/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6913-7A30-43C3-8F3B-14DF1674D32E}">
  <sheetPr>
    <pageSetUpPr fitToPage="1"/>
  </sheetPr>
  <dimension ref="A1:R58"/>
  <sheetViews>
    <sheetView zoomScale="85" zoomScaleNormal="100" workbookViewId="0">
      <selection activeCell="E3" sqref="E3:E6"/>
    </sheetView>
  </sheetViews>
  <sheetFormatPr defaultRowHeight="14.4" x14ac:dyDescent="0.3"/>
  <cols>
    <col min="4" max="4" width="17.88671875" customWidth="1"/>
    <col min="5" max="5" width="20.44140625" customWidth="1"/>
    <col min="6" max="6" width="8.88671875" customWidth="1"/>
    <col min="7" max="7" width="12.109375" customWidth="1"/>
  </cols>
  <sheetData>
    <row r="1" spans="1:18" x14ac:dyDescent="0.3">
      <c r="A1" t="s">
        <v>60</v>
      </c>
    </row>
    <row r="2" spans="1:18" x14ac:dyDescent="0.3">
      <c r="A2" t="s">
        <v>283</v>
      </c>
      <c r="E2" s="62">
        <v>7677.69</v>
      </c>
      <c r="F2" s="1"/>
      <c r="G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73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</row>
    <row r="3" spans="1:18" x14ac:dyDescent="0.3">
      <c r="A3" t="s">
        <v>61</v>
      </c>
      <c r="E3" s="1">
        <f>SUM(F3:R3)</f>
        <v>235</v>
      </c>
      <c r="F3" s="1"/>
      <c r="G3">
        <v>15</v>
      </c>
      <c r="H3">
        <v>20</v>
      </c>
      <c r="I3">
        <v>20</v>
      </c>
      <c r="J3">
        <v>20</v>
      </c>
      <c r="K3">
        <v>20</v>
      </c>
      <c r="L3">
        <v>20</v>
      </c>
      <c r="M3">
        <v>20</v>
      </c>
      <c r="N3">
        <v>20</v>
      </c>
      <c r="O3">
        <v>20</v>
      </c>
      <c r="P3">
        <v>20</v>
      </c>
      <c r="Q3">
        <v>20</v>
      </c>
      <c r="R3">
        <v>20</v>
      </c>
    </row>
    <row r="4" spans="1:18" x14ac:dyDescent="0.3">
      <c r="A4" t="s">
        <v>209</v>
      </c>
      <c r="E4" s="1">
        <v>300</v>
      </c>
      <c r="F4" s="1"/>
    </row>
    <row r="5" spans="1:18" x14ac:dyDescent="0.3">
      <c r="A5" t="s">
        <v>210</v>
      </c>
      <c r="E5" s="1">
        <v>250</v>
      </c>
      <c r="F5" s="1"/>
    </row>
    <row r="6" spans="1:18" x14ac:dyDescent="0.3">
      <c r="A6" t="s">
        <v>225</v>
      </c>
      <c r="E6" s="1">
        <v>332.5</v>
      </c>
      <c r="F6" s="1"/>
    </row>
    <row r="7" spans="1:18" x14ac:dyDescent="0.3">
      <c r="A7" t="s">
        <v>110</v>
      </c>
      <c r="E7" s="1">
        <v>0</v>
      </c>
      <c r="F7" s="1" t="s">
        <v>294</v>
      </c>
    </row>
    <row r="8" spans="1:18" x14ac:dyDescent="0.3">
      <c r="A8" t="s">
        <v>36</v>
      </c>
      <c r="E8">
        <f>SUM(E2:E7)</f>
        <v>8795.1899999999987</v>
      </c>
      <c r="F8" s="1"/>
    </row>
    <row r="12" spans="1:18" x14ac:dyDescent="0.3">
      <c r="A12" t="s">
        <v>74</v>
      </c>
    </row>
    <row r="14" spans="1:18" ht="20.399999999999999" x14ac:dyDescent="0.3">
      <c r="A14" s="35" t="s">
        <v>1</v>
      </c>
      <c r="B14" s="146" t="s">
        <v>284</v>
      </c>
      <c r="C14" s="36" t="s">
        <v>8</v>
      </c>
      <c r="D14" s="35" t="s">
        <v>9</v>
      </c>
      <c r="E14" s="35" t="s">
        <v>2</v>
      </c>
      <c r="F14" s="37" t="s">
        <v>10</v>
      </c>
      <c r="G14" s="37" t="s">
        <v>39</v>
      </c>
      <c r="H14" s="38" t="s">
        <v>4</v>
      </c>
    </row>
    <row r="15" spans="1:18" x14ac:dyDescent="0.3">
      <c r="B15" t="s">
        <v>170</v>
      </c>
      <c r="C15">
        <v>5</v>
      </c>
      <c r="D15" t="s">
        <v>57</v>
      </c>
      <c r="E15" t="s">
        <v>138</v>
      </c>
      <c r="F15">
        <v>183.52</v>
      </c>
    </row>
    <row r="16" spans="1:18" x14ac:dyDescent="0.3">
      <c r="A16" t="s">
        <v>148</v>
      </c>
      <c r="B16" t="s">
        <v>133</v>
      </c>
      <c r="D16" t="s">
        <v>139</v>
      </c>
      <c r="E16" t="s">
        <v>140</v>
      </c>
      <c r="F16">
        <v>1.05</v>
      </c>
    </row>
    <row r="17" spans="1:8" x14ac:dyDescent="0.3">
      <c r="A17" t="s">
        <v>156</v>
      </c>
      <c r="B17" t="s">
        <v>141</v>
      </c>
      <c r="D17" t="s">
        <v>139</v>
      </c>
      <c r="E17" t="s">
        <v>140</v>
      </c>
      <c r="F17">
        <v>0.35</v>
      </c>
    </row>
    <row r="18" spans="1:8" x14ac:dyDescent="0.3">
      <c r="A18" t="s">
        <v>157</v>
      </c>
      <c r="B18" t="s">
        <v>142</v>
      </c>
      <c r="D18" t="s">
        <v>139</v>
      </c>
      <c r="E18" t="s">
        <v>140</v>
      </c>
      <c r="F18">
        <v>0.7</v>
      </c>
    </row>
    <row r="19" spans="1:8" x14ac:dyDescent="0.3">
      <c r="A19" t="s">
        <v>176</v>
      </c>
      <c r="B19" t="s">
        <v>143</v>
      </c>
      <c r="D19" t="s">
        <v>139</v>
      </c>
      <c r="E19" t="s">
        <v>140</v>
      </c>
      <c r="F19">
        <v>1.05</v>
      </c>
    </row>
    <row r="20" spans="1:8" x14ac:dyDescent="0.3">
      <c r="A20" t="s">
        <v>181</v>
      </c>
      <c r="B20" t="s">
        <v>182</v>
      </c>
      <c r="D20" t="s">
        <v>139</v>
      </c>
      <c r="E20" t="s">
        <v>140</v>
      </c>
      <c r="F20">
        <v>5.47</v>
      </c>
    </row>
    <row r="21" spans="1:8" x14ac:dyDescent="0.3">
      <c r="A21" t="s">
        <v>178</v>
      </c>
      <c r="B21" t="s">
        <v>187</v>
      </c>
      <c r="D21" t="s">
        <v>139</v>
      </c>
      <c r="E21" t="s">
        <v>140</v>
      </c>
      <c r="F21">
        <v>0.7</v>
      </c>
    </row>
    <row r="22" spans="1:8" x14ac:dyDescent="0.3">
      <c r="A22" t="s">
        <v>219</v>
      </c>
      <c r="B22" t="s">
        <v>204</v>
      </c>
      <c r="C22">
        <v>6</v>
      </c>
      <c r="D22" t="s">
        <v>220</v>
      </c>
      <c r="E22" t="s">
        <v>221</v>
      </c>
      <c r="F22">
        <v>110.4</v>
      </c>
      <c r="G22">
        <v>92</v>
      </c>
      <c r="H22">
        <v>18.399999999999999</v>
      </c>
    </row>
    <row r="23" spans="1:8" x14ac:dyDescent="0.3">
      <c r="A23" t="s">
        <v>199</v>
      </c>
      <c r="B23" t="s">
        <v>286</v>
      </c>
      <c r="D23" t="s">
        <v>139</v>
      </c>
      <c r="E23" t="s">
        <v>140</v>
      </c>
      <c r="F23">
        <v>2.4500000000000002</v>
      </c>
    </row>
    <row r="24" spans="1:8" x14ac:dyDescent="0.3">
      <c r="A24" t="s">
        <v>226</v>
      </c>
      <c r="B24" t="s">
        <v>287</v>
      </c>
      <c r="D24" t="s">
        <v>139</v>
      </c>
      <c r="E24" t="s">
        <v>140</v>
      </c>
      <c r="F24">
        <v>1.05</v>
      </c>
    </row>
    <row r="25" spans="1:8" x14ac:dyDescent="0.3">
      <c r="A25" t="s">
        <v>227</v>
      </c>
      <c r="B25" t="s">
        <v>289</v>
      </c>
      <c r="D25" t="s">
        <v>139</v>
      </c>
      <c r="E25" t="s">
        <v>140</v>
      </c>
      <c r="F25">
        <v>0.7</v>
      </c>
    </row>
    <row r="26" spans="1:8" x14ac:dyDescent="0.3">
      <c r="A26" t="s">
        <v>230</v>
      </c>
      <c r="B26" t="s">
        <v>290</v>
      </c>
      <c r="D26" t="s">
        <v>231</v>
      </c>
      <c r="E26" t="s">
        <v>232</v>
      </c>
      <c r="F26">
        <v>385</v>
      </c>
    </row>
    <row r="27" spans="1:8" x14ac:dyDescent="0.3">
      <c r="A27" t="s">
        <v>257</v>
      </c>
      <c r="B27" t="s">
        <v>288</v>
      </c>
      <c r="D27" t="s">
        <v>139</v>
      </c>
      <c r="E27" t="s">
        <v>140</v>
      </c>
      <c r="F27">
        <v>0.7</v>
      </c>
    </row>
    <row r="28" spans="1:8" x14ac:dyDescent="0.3">
      <c r="A28" t="s">
        <v>228</v>
      </c>
      <c r="B28" t="s">
        <v>291</v>
      </c>
      <c r="D28" t="s">
        <v>139</v>
      </c>
      <c r="E28" t="s">
        <v>140</v>
      </c>
      <c r="F28">
        <v>0.7</v>
      </c>
    </row>
    <row r="29" spans="1:8" x14ac:dyDescent="0.3">
      <c r="A29" t="s">
        <v>229</v>
      </c>
      <c r="B29" t="s">
        <v>254</v>
      </c>
      <c r="D29" t="s">
        <v>139</v>
      </c>
      <c r="E29" t="s">
        <v>140</v>
      </c>
      <c r="F29">
        <v>1.65</v>
      </c>
    </row>
    <row r="34" spans="4:6" x14ac:dyDescent="0.3">
      <c r="E34" s="34" t="s">
        <v>36</v>
      </c>
      <c r="F34" s="34">
        <f>SUM(F15:F33)</f>
        <v>695.49000000000012</v>
      </c>
    </row>
    <row r="37" spans="4:6" x14ac:dyDescent="0.3">
      <c r="D37" t="s">
        <v>107</v>
      </c>
      <c r="F37">
        <f>SUM(E8)</f>
        <v>8795.1899999999987</v>
      </c>
    </row>
    <row r="38" spans="4:6" x14ac:dyDescent="0.3">
      <c r="D38" t="s">
        <v>108</v>
      </c>
      <c r="F38">
        <f>SUM(F34)</f>
        <v>695.49000000000012</v>
      </c>
    </row>
    <row r="39" spans="4:6" x14ac:dyDescent="0.3">
      <c r="D39" t="s">
        <v>109</v>
      </c>
      <c r="F39">
        <f>SUM(F37-F38)</f>
        <v>8099.6999999999989</v>
      </c>
    </row>
    <row r="42" spans="4:6" x14ac:dyDescent="0.3">
      <c r="E42" s="66"/>
    </row>
    <row r="45" spans="4:6" x14ac:dyDescent="0.3">
      <c r="D45" s="63"/>
    </row>
    <row r="49" spans="1:8" x14ac:dyDescent="0.3">
      <c r="A49" s="107" t="s">
        <v>27</v>
      </c>
      <c r="B49" s="107"/>
      <c r="C49" s="107"/>
      <c r="D49" s="107"/>
      <c r="E49" s="107"/>
      <c r="F49" s="64"/>
      <c r="G49" s="67">
        <v>0</v>
      </c>
    </row>
    <row r="50" spans="1:8" x14ac:dyDescent="0.3">
      <c r="A50" s="107" t="s">
        <v>28</v>
      </c>
      <c r="B50" s="107"/>
      <c r="C50" s="107"/>
      <c r="D50" s="107"/>
      <c r="E50" s="107"/>
      <c r="F50" s="64"/>
      <c r="G50" s="67">
        <f>SUM(E8)</f>
        <v>8795.1899999999987</v>
      </c>
    </row>
    <row r="51" spans="1:8" x14ac:dyDescent="0.3">
      <c r="A51" s="107" t="s">
        <v>29</v>
      </c>
      <c r="B51" s="107"/>
      <c r="C51" s="107"/>
      <c r="D51" s="107"/>
      <c r="E51" s="107"/>
      <c r="F51" s="64"/>
      <c r="G51" s="67">
        <f>SUM(F34)</f>
        <v>695.49000000000012</v>
      </c>
    </row>
    <row r="52" spans="1:8" x14ac:dyDescent="0.3">
      <c r="A52" s="107" t="s">
        <v>30</v>
      </c>
      <c r="B52" s="107"/>
      <c r="C52" s="107"/>
      <c r="D52" s="107"/>
      <c r="E52" s="107"/>
      <c r="F52" s="64"/>
      <c r="G52" s="67">
        <v>0</v>
      </c>
    </row>
    <row r="53" spans="1:8" x14ac:dyDescent="0.3">
      <c r="A53" s="107" t="s">
        <v>31</v>
      </c>
      <c r="B53" s="107"/>
      <c r="C53" s="107"/>
      <c r="D53" s="107"/>
      <c r="E53" s="107"/>
      <c r="F53" s="64"/>
      <c r="G53" s="67"/>
    </row>
    <row r="54" spans="1:8" x14ac:dyDescent="0.3">
      <c r="A54" s="107" t="s">
        <v>32</v>
      </c>
      <c r="B54" s="107"/>
      <c r="C54" s="107"/>
      <c r="D54" s="107"/>
      <c r="E54" s="107"/>
      <c r="F54" s="64"/>
      <c r="G54" s="67">
        <f>SUM(G49+G50-G51-G52+G53)</f>
        <v>8099.6999999999989</v>
      </c>
    </row>
    <row r="55" spans="1:8" x14ac:dyDescent="0.3">
      <c r="A55" s="107"/>
      <c r="B55" s="107"/>
      <c r="C55" s="107"/>
      <c r="D55" s="107"/>
      <c r="E55" s="107"/>
      <c r="F55" s="64"/>
      <c r="G55" s="67"/>
    </row>
    <row r="56" spans="1:8" x14ac:dyDescent="0.3">
      <c r="A56" s="107" t="s">
        <v>33</v>
      </c>
      <c r="B56" s="107"/>
      <c r="C56" s="107"/>
      <c r="D56" s="107"/>
      <c r="E56" s="107"/>
      <c r="F56" s="64"/>
      <c r="G56" s="67">
        <v>0</v>
      </c>
      <c r="H56" t="s">
        <v>78</v>
      </c>
    </row>
    <row r="57" spans="1:8" x14ac:dyDescent="0.3">
      <c r="A57" s="108" t="s">
        <v>35</v>
      </c>
      <c r="B57" s="108"/>
      <c r="C57" s="108"/>
      <c r="D57" s="108"/>
      <c r="E57" s="108"/>
      <c r="F57" s="65"/>
      <c r="G57" s="68">
        <v>7677.69</v>
      </c>
    </row>
    <row r="58" spans="1:8" x14ac:dyDescent="0.3">
      <c r="A58" s="34"/>
      <c r="B58" s="34"/>
      <c r="C58" s="34"/>
      <c r="D58" s="34"/>
      <c r="E58" s="34"/>
      <c r="F58" s="34"/>
      <c r="G58" s="34"/>
    </row>
  </sheetData>
  <mergeCells count="9">
    <mergeCell ref="A55:E55"/>
    <mergeCell ref="A56:E56"/>
    <mergeCell ref="A57:E57"/>
    <mergeCell ref="A49:E49"/>
    <mergeCell ref="A50:E50"/>
    <mergeCell ref="A51:E51"/>
    <mergeCell ref="A52:E52"/>
    <mergeCell ref="A53:E53"/>
    <mergeCell ref="A54:E54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Receipts and Payments -Overview</vt:lpstr>
      <vt:lpstr>Cash Book</vt:lpstr>
      <vt:lpstr>Budget 26</vt:lpstr>
      <vt:lpstr>VAT</vt:lpstr>
      <vt:lpstr>SPFA</vt:lpstr>
      <vt:lpstr>'Receipts and Payments -Overview'!Print_Area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</dc:creator>
  <cp:lastModifiedBy>Angela Livingstone</cp:lastModifiedBy>
  <cp:lastPrinted>2026-05-13T15:44:48Z</cp:lastPrinted>
  <dcterms:created xsi:type="dcterms:W3CDTF">2022-11-09T20:53:54Z</dcterms:created>
  <dcterms:modified xsi:type="dcterms:W3CDTF">2026-05-13T17:33:38Z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37d5f7-ab0f-4201-b716-e10274547e00_Enabled">
    <vt:lpwstr>true</vt:lpwstr>
  </property>
  <property fmtid="{D5CDD505-2E9C-101B-9397-08002B2CF9AE}" pid="3" name="MSIP_Label_e037d5f7-ab0f-4201-b716-e10274547e00_SetDate">
    <vt:lpwstr>2023-02-22T11:24:54Z</vt:lpwstr>
  </property>
  <property fmtid="{D5CDD505-2E9C-101B-9397-08002B2CF9AE}" pid="4" name="MSIP_Label_e037d5f7-ab0f-4201-b716-e10274547e00_Method">
    <vt:lpwstr>Privileged</vt:lpwstr>
  </property>
  <property fmtid="{D5CDD505-2E9C-101B-9397-08002B2CF9AE}" pid="5" name="MSIP_Label_e037d5f7-ab0f-4201-b716-e10274547e00_Name">
    <vt:lpwstr>e037d5f7-ab0f-4201-b716-e10274547e00</vt:lpwstr>
  </property>
  <property fmtid="{D5CDD505-2E9C-101B-9397-08002B2CF9AE}" pid="6" name="MSIP_Label_e037d5f7-ab0f-4201-b716-e10274547e00_SiteId">
    <vt:lpwstr>cc7f83dd-bc5a-4682-9b3e-062a900202a2</vt:lpwstr>
  </property>
  <property fmtid="{D5CDD505-2E9C-101B-9397-08002B2CF9AE}" pid="7" name="MSIP_Label_e037d5f7-ab0f-4201-b716-e10274547e00_ActionId">
    <vt:lpwstr>75e11c1f-d85b-44ef-ab2d-c01b6cad2151</vt:lpwstr>
  </property>
  <property fmtid="{D5CDD505-2E9C-101B-9397-08002B2CF9AE}" pid="8" name="MSIP_Label_e037d5f7-ab0f-4201-b716-e10274547e00_ContentBits">
    <vt:lpwstr>0</vt:lpwstr>
  </property>
</Properties>
</file>