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ocuments\Whorlton PC\Finances\22-23\"/>
    </mc:Choice>
  </mc:AlternateContent>
  <xr:revisionPtr revIDLastSave="0" documentId="13_ncr:1_{CD839EAC-8E52-4819-9DD7-A270515264D6}" xr6:coauthVersionLast="47" xr6:coauthVersionMax="47" xr10:uidLastSave="{00000000-0000-0000-0000-000000000000}"/>
  <bookViews>
    <workbookView xWindow="-120" yWindow="-120" windowWidth="20730" windowHeight="11160" xr2:uid="{77F3D85C-B919-46AF-9440-27516AA82901}"/>
  </bookViews>
  <sheets>
    <sheet name="Receipts and Payments" sheetId="2" r:id="rId1"/>
    <sheet name="Cash Book" sheetId="3" r:id="rId2"/>
    <sheet name="VAT" sheetId="4" r:id="rId3"/>
  </sheets>
  <definedNames>
    <definedName name="_xlnm.Print_Area" localSheetId="0">'Receipts and Payments'!$A$1:$H$58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4" l="1"/>
  <c r="J77" i="3"/>
  <c r="E32" i="2" s="1"/>
  <c r="N77" i="3"/>
  <c r="E36" i="2" s="1"/>
  <c r="F36" i="2" s="1"/>
  <c r="G77" i="3"/>
  <c r="E30" i="2" s="1"/>
  <c r="U49" i="3"/>
  <c r="U10" i="3"/>
  <c r="U34" i="3"/>
  <c r="U32" i="3"/>
  <c r="U53" i="3"/>
  <c r="U52" i="3"/>
  <c r="U57" i="3"/>
  <c r="U56" i="3"/>
  <c r="U55" i="3"/>
  <c r="U54" i="3"/>
  <c r="U51" i="3"/>
  <c r="U50" i="3"/>
  <c r="U48" i="3"/>
  <c r="U47" i="3"/>
  <c r="U46" i="3"/>
  <c r="U45" i="3"/>
  <c r="U3" i="3" l="1"/>
  <c r="U4" i="3"/>
  <c r="U5" i="3"/>
  <c r="U6" i="3"/>
  <c r="U75" i="3"/>
  <c r="U44" i="3"/>
  <c r="U43" i="3"/>
  <c r="U42" i="3"/>
  <c r="U41" i="3"/>
  <c r="U40" i="3"/>
  <c r="U39" i="3"/>
  <c r="U38" i="3"/>
  <c r="U37" i="3"/>
  <c r="U36" i="3"/>
  <c r="U35" i="3"/>
  <c r="U33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9" i="3"/>
  <c r="U8" i="3"/>
  <c r="U7" i="3"/>
  <c r="F77" i="3"/>
  <c r="T77" i="3"/>
  <c r="E42" i="2" s="1"/>
  <c r="S77" i="3"/>
  <c r="E41" i="2" s="1"/>
  <c r="F41" i="2" s="1"/>
  <c r="R77" i="3"/>
  <c r="E40" i="2" s="1"/>
  <c r="F40" i="2" s="1"/>
  <c r="Q77" i="3"/>
  <c r="E39" i="2" s="1"/>
  <c r="F39" i="2" s="1"/>
  <c r="P77" i="3"/>
  <c r="E38" i="2" s="1"/>
  <c r="F38" i="2" s="1"/>
  <c r="O77" i="3"/>
  <c r="E37" i="2" s="1"/>
  <c r="M77" i="3"/>
  <c r="E35" i="2" s="1"/>
  <c r="F35" i="2" s="1"/>
  <c r="L77" i="3"/>
  <c r="E34" i="2" s="1"/>
  <c r="F34" i="2" s="1"/>
  <c r="K77" i="3"/>
  <c r="E33" i="2" s="1"/>
  <c r="F33" i="2" s="1"/>
  <c r="I77" i="3"/>
  <c r="E31" i="2" s="1"/>
  <c r="F31" i="2" s="1"/>
  <c r="H77" i="3"/>
  <c r="E29" i="2" s="1"/>
  <c r="E57" i="2"/>
  <c r="B44" i="2"/>
  <c r="D25" i="2"/>
  <c r="B57" i="2"/>
  <c r="D44" i="2"/>
  <c r="F42" i="2"/>
  <c r="F37" i="2" l="1"/>
  <c r="F29" i="2" l="1"/>
  <c r="F44" i="2" s="1"/>
  <c r="E44" i="2"/>
  <c r="E49" i="2" s="1"/>
  <c r="E52" i="2" s="1"/>
</calcChain>
</file>

<file path=xl/sharedStrings.xml><?xml version="1.0" encoding="utf-8"?>
<sst xmlns="http://schemas.openxmlformats.org/spreadsheetml/2006/main" count="417" uniqueCount="206">
  <si>
    <t>Receipts</t>
  </si>
  <si>
    <t>Date</t>
  </si>
  <si>
    <t>Details</t>
  </si>
  <si>
    <t>Payments</t>
  </si>
  <si>
    <t>VAT</t>
  </si>
  <si>
    <t>Insurance</t>
  </si>
  <si>
    <t>Donations</t>
  </si>
  <si>
    <t>Training</t>
  </si>
  <si>
    <t>Cheque Number</t>
  </si>
  <si>
    <t>Payment To:</t>
  </si>
  <si>
    <t>Amount</t>
  </si>
  <si>
    <t>Clerk salary</t>
  </si>
  <si>
    <t>Grass Cuttings / Tree Work</t>
  </si>
  <si>
    <t>Subscriptions</t>
  </si>
  <si>
    <t>Other Sundries</t>
  </si>
  <si>
    <t>Description</t>
  </si>
  <si>
    <t>Budget</t>
  </si>
  <si>
    <t>Spent to Date</t>
  </si>
  <si>
    <t>Remaining Budget</t>
  </si>
  <si>
    <t xml:space="preserve">Clerk Salary </t>
  </si>
  <si>
    <t>Stamps / Consumables</t>
  </si>
  <si>
    <t>Grass Cutting / Tree Work</t>
  </si>
  <si>
    <t>Grand Total</t>
  </si>
  <si>
    <t>29.4.22</t>
  </si>
  <si>
    <t>Hambleton DC</t>
  </si>
  <si>
    <t>direct</t>
  </si>
  <si>
    <t>14.4.22</t>
  </si>
  <si>
    <t>A Livingstone</t>
  </si>
  <si>
    <t>salary</t>
  </si>
  <si>
    <t>Bank charges / Accountants</t>
  </si>
  <si>
    <t>1.4.22</t>
  </si>
  <si>
    <t>YLCA</t>
  </si>
  <si>
    <t>30.6.22</t>
  </si>
  <si>
    <t>16.9.22</t>
  </si>
  <si>
    <t>inspection</t>
  </si>
  <si>
    <t>Previous year</t>
  </si>
  <si>
    <t xml:space="preserve">Previous Year </t>
  </si>
  <si>
    <t>Column1</t>
  </si>
  <si>
    <t>Column2</t>
  </si>
  <si>
    <t xml:space="preserve">Funds brought forward April </t>
  </si>
  <si>
    <t>Add receipts</t>
  </si>
  <si>
    <t>Less Payments</t>
  </si>
  <si>
    <t>Less cheques from previous year cleared in current year</t>
  </si>
  <si>
    <t>Add cheques issued in year not presented by year end</t>
  </si>
  <si>
    <t>New balance carried forward March</t>
  </si>
  <si>
    <t>Current account balance</t>
  </si>
  <si>
    <t>Deposit account balance</t>
  </si>
  <si>
    <t>TOTAL funds at bank</t>
  </si>
  <si>
    <t>VAT return</t>
  </si>
  <si>
    <t>TOTAL</t>
  </si>
  <si>
    <t>The Globe</t>
  </si>
  <si>
    <t>donation</t>
  </si>
  <si>
    <t>Total:</t>
  </si>
  <si>
    <t>Check</t>
  </si>
  <si>
    <t>Precept 29.4.22</t>
  </si>
  <si>
    <t>SPFA - Oliver Cornforth 16.5.22</t>
  </si>
  <si>
    <t>Brierley Homes 16.5.22</t>
  </si>
  <si>
    <t>Toilet donations 31.5.22</t>
  </si>
  <si>
    <t>Toilet donations 16.6.22</t>
  </si>
  <si>
    <t>VAT return 11.8.22</t>
  </si>
  <si>
    <t>SPFA - Peacock Sports 14.9.22</t>
  </si>
  <si>
    <t>Toilet donations 15.9.22</t>
  </si>
  <si>
    <t>Precept 30.9.22</t>
  </si>
  <si>
    <t>SPFA - Rospa 3.10.22</t>
  </si>
  <si>
    <t>Toilet donations 22.10.22</t>
  </si>
  <si>
    <t>Toilet donations 18.11.22</t>
  </si>
  <si>
    <t>Toilet donations 20.2.23</t>
  </si>
  <si>
    <t>membership</t>
  </si>
  <si>
    <t>28.4.22</t>
  </si>
  <si>
    <t>EDF Energy</t>
  </si>
  <si>
    <t>electric</t>
  </si>
  <si>
    <t>SPFA</t>
  </si>
  <si>
    <t>Website</t>
  </si>
  <si>
    <t>Toilet costs/electric/water</t>
  </si>
  <si>
    <t>planning pinfold</t>
  </si>
  <si>
    <t>4.5.22</t>
  </si>
  <si>
    <t>DE &amp; A Kitching</t>
  </si>
  <si>
    <t>jubilee mugs</t>
  </si>
  <si>
    <t>28.5.22</t>
  </si>
  <si>
    <t>29.5.22</t>
  </si>
  <si>
    <t>28.2.22</t>
  </si>
  <si>
    <t>Oliver Cornforth</t>
  </si>
  <si>
    <t>hedge cutting</t>
  </si>
  <si>
    <t>18.3.22</t>
  </si>
  <si>
    <t>The Parish Council noticeboard</t>
  </si>
  <si>
    <t>Notice board</t>
  </si>
  <si>
    <t>Chuhan &amp; Singh</t>
  </si>
  <si>
    <t>payroll fees</t>
  </si>
  <si>
    <t>25.4.22</t>
  </si>
  <si>
    <t>Rennison Tree specialist</t>
  </si>
  <si>
    <t>tree works</t>
  </si>
  <si>
    <t>9.5.22</t>
  </si>
  <si>
    <t>Gallagher insurance</t>
  </si>
  <si>
    <t>insurance</t>
  </si>
  <si>
    <t>13.5.22</t>
  </si>
  <si>
    <t>Parish of Rudby</t>
  </si>
  <si>
    <t>printing for jubilee</t>
  </si>
  <si>
    <t>25.5.22</t>
  </si>
  <si>
    <t>D Hannon</t>
  </si>
  <si>
    <t>Makro toilet rolls</t>
  </si>
  <si>
    <t>Wickes Bench paint\</t>
  </si>
  <si>
    <t>27.5.22</t>
  </si>
  <si>
    <t>Wave Anglian Water</t>
  </si>
  <si>
    <t>Water</t>
  </si>
  <si>
    <t>30.5.22</t>
  </si>
  <si>
    <t>payroll year end</t>
  </si>
  <si>
    <t>9.6.22</t>
  </si>
  <si>
    <t>NYCC</t>
  </si>
  <si>
    <t>7 day speed survey</t>
  </si>
  <si>
    <t>Cxharlotte Potter</t>
  </si>
  <si>
    <t>Jubilee singer</t>
  </si>
  <si>
    <t>28.6.22</t>
  </si>
  <si>
    <t>29.6.22</t>
  </si>
  <si>
    <t>S Brisley</t>
  </si>
  <si>
    <t>Wickes storage bin</t>
  </si>
  <si>
    <t>1.7.22</t>
  </si>
  <si>
    <t xml:space="preserve">printing </t>
  </si>
  <si>
    <t>28.7.22</t>
  </si>
  <si>
    <t>29.7.22</t>
  </si>
  <si>
    <t>payroll</t>
  </si>
  <si>
    <t>1.8.22</t>
  </si>
  <si>
    <t>Vision ICT</t>
  </si>
  <si>
    <t>website hosting</t>
  </si>
  <si>
    <t>28.8.22</t>
  </si>
  <si>
    <t>7.9.22</t>
  </si>
  <si>
    <t>Peacock Sports surfaces</t>
  </si>
  <si>
    <t>artifical grass</t>
  </si>
  <si>
    <t>14.9.22</t>
  </si>
  <si>
    <t>Initial rentokil</t>
  </si>
  <si>
    <t>toilet bins</t>
  </si>
  <si>
    <t>ROSPA</t>
  </si>
  <si>
    <t>26.9.22</t>
  </si>
  <si>
    <t>28.9.22</t>
  </si>
  <si>
    <t>5.10.22</t>
  </si>
  <si>
    <t>24.4.22</t>
  </si>
  <si>
    <t>J Beadle</t>
  </si>
  <si>
    <t>Wilko toilet handle</t>
  </si>
  <si>
    <t>11.1.22</t>
  </si>
  <si>
    <t>hand soap</t>
  </si>
  <si>
    <t>19.10.22</t>
  </si>
  <si>
    <t>Whorlton PCC</t>
  </si>
  <si>
    <t>grasscutting/toilets</t>
  </si>
  <si>
    <t>Swainby Village Hall</t>
  </si>
  <si>
    <t>Citizens Advice Bureau</t>
  </si>
  <si>
    <t>15.5.22</t>
  </si>
  <si>
    <t>28.10.22</t>
  </si>
  <si>
    <t>Swainby PFA</t>
  </si>
  <si>
    <t>payroll costs</t>
  </si>
  <si>
    <t>25.10.22</t>
  </si>
  <si>
    <t>Post office stamp</t>
  </si>
  <si>
    <t>AC Hannon</t>
  </si>
  <si>
    <t>J T Atkinson gravel</t>
  </si>
  <si>
    <t>1.12.22</t>
  </si>
  <si>
    <t>N YCC</t>
  </si>
  <si>
    <t>grit bin</t>
  </si>
  <si>
    <t>5.12.22</t>
  </si>
  <si>
    <t>water</t>
  </si>
  <si>
    <t>12.12.22</t>
  </si>
  <si>
    <t>28.11.22</t>
  </si>
  <si>
    <t>28.12.22</t>
  </si>
  <si>
    <t>28.1.23</t>
  </si>
  <si>
    <t>31.1.23</t>
  </si>
  <si>
    <t>play field mowing</t>
  </si>
  <si>
    <t>3.2.23</t>
  </si>
  <si>
    <t>training</t>
  </si>
  <si>
    <t>26.1.23</t>
  </si>
  <si>
    <t>WEL medical Defib</t>
  </si>
  <si>
    <t>Toilets</t>
  </si>
  <si>
    <t xml:space="preserve">Other Sundries  inc - website fees ,  Salt bins £90.00 </t>
  </si>
  <si>
    <t>28.2.23</t>
  </si>
  <si>
    <t>28.3.23</t>
  </si>
  <si>
    <t xml:space="preserve">Subscription YLCA </t>
  </si>
  <si>
    <t xml:space="preserve">Audits / Accountants </t>
  </si>
  <si>
    <t>13.3.23</t>
  </si>
  <si>
    <t>outstanding salary/Employers NI</t>
  </si>
  <si>
    <t>SPFA - AR Wilson gate post replacement</t>
  </si>
  <si>
    <t xml:space="preserve">  SPFA - P&amp;J Chapman - spraying footpath</t>
  </si>
  <si>
    <t>8.3.23</t>
  </si>
  <si>
    <t>4.3.23</t>
  </si>
  <si>
    <t>P &amp; J Chapman</t>
  </si>
  <si>
    <t>spray footpath</t>
  </si>
  <si>
    <t>AR Wilson</t>
  </si>
  <si>
    <t>Gate post replacement</t>
  </si>
  <si>
    <t>Employers NI</t>
  </si>
  <si>
    <t>interest accumulated to 28 Feb 23</t>
  </si>
  <si>
    <t>15.3.23</t>
  </si>
  <si>
    <t>Brompton Plumbing</t>
  </si>
  <si>
    <t>fix leak in toilets</t>
  </si>
  <si>
    <t>Toilet donations 16.3.23</t>
  </si>
  <si>
    <t>NYMNPA Toilet grant</t>
  </si>
  <si>
    <t>VAT reg</t>
  </si>
  <si>
    <t>VAT amount</t>
  </si>
  <si>
    <t>Brief description of goods</t>
  </si>
  <si>
    <t>21.12.22</t>
  </si>
  <si>
    <t>05.12.22</t>
  </si>
  <si>
    <t>To whom addressed</t>
  </si>
  <si>
    <t>Whorlton Parish Council</t>
  </si>
  <si>
    <t>inspection charge</t>
  </si>
  <si>
    <t>Till receipt</t>
  </si>
  <si>
    <t>grass consumables</t>
  </si>
  <si>
    <t>toilet consumables</t>
  </si>
  <si>
    <t>toilet machine hire</t>
  </si>
  <si>
    <t>R Beadle c/o Whorlton PC</t>
  </si>
  <si>
    <t>Stamps Consumab</t>
  </si>
  <si>
    <t>EDF Energy credit</t>
  </si>
  <si>
    <t>cheque no 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</si>
</sst>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&quot; &quot;[$£-809]* #,##0.00&quot; &quot;;&quot;-&quot;[$£-809]* #,##0.00&quot; &quot;;&quot; &quot;[$£-809]* &quot;-&quot;??"/>
    <numFmt numFmtId="166" formatCode="&quot;£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0" fillId="4" borderId="0" xfId="0" applyFill="1"/>
    <xf numFmtId="0" fontId="0" fillId="3" borderId="0" xfId="0" applyFill="1" applyAlignment="1">
      <alignment horizontal="center" vertical="center" wrapText="1"/>
    </xf>
    <xf numFmtId="44" fontId="0" fillId="4" borderId="0" xfId="1" applyFont="1" applyFill="1"/>
    <xf numFmtId="0" fontId="0" fillId="5" borderId="0" xfId="0" applyFill="1"/>
    <xf numFmtId="165" fontId="4" fillId="6" borderId="2" xfId="0" applyNumberFormat="1" applyFont="1" applyFill="1" applyBorder="1"/>
    <xf numFmtId="49" fontId="4" fillId="6" borderId="2" xfId="0" applyNumberFormat="1" applyFont="1" applyFill="1" applyBorder="1"/>
    <xf numFmtId="165" fontId="5" fillId="6" borderId="2" xfId="0" applyNumberFormat="1" applyFont="1" applyFill="1" applyBorder="1"/>
    <xf numFmtId="49" fontId="5" fillId="6" borderId="2" xfId="0" applyNumberFormat="1" applyFont="1" applyFill="1" applyBorder="1"/>
    <xf numFmtId="0" fontId="4" fillId="6" borderId="2" xfId="0" applyFont="1" applyFill="1" applyBorder="1"/>
    <xf numFmtId="165" fontId="6" fillId="6" borderId="2" xfId="0" applyNumberFormat="1" applyFont="1" applyFill="1" applyBorder="1"/>
    <xf numFmtId="49" fontId="6" fillId="6" borderId="2" xfId="0" applyNumberFormat="1" applyFont="1" applyFill="1" applyBorder="1"/>
    <xf numFmtId="165" fontId="6" fillId="7" borderId="2" xfId="0" applyNumberFormat="1" applyFont="1" applyFill="1" applyBorder="1"/>
    <xf numFmtId="166" fontId="0" fillId="4" borderId="0" xfId="0" applyNumberFormat="1" applyFill="1"/>
    <xf numFmtId="0" fontId="3" fillId="4" borderId="0" xfId="0" applyFont="1" applyFill="1" applyAlignment="1">
      <alignment vertical="center"/>
    </xf>
    <xf numFmtId="0" fontId="0" fillId="8" borderId="0" xfId="0" applyFill="1" applyAlignment="1">
      <alignment horizontal="center" vertical="center" wrapText="1"/>
    </xf>
    <xf numFmtId="0" fontId="3" fillId="8" borderId="0" xfId="0" applyFont="1" applyFill="1" applyAlignment="1">
      <alignment vertical="center"/>
    </xf>
    <xf numFmtId="166" fontId="3" fillId="8" borderId="0" xfId="0" applyNumberFormat="1" applyFont="1" applyFill="1" applyAlignment="1">
      <alignment vertical="center"/>
    </xf>
    <xf numFmtId="0" fontId="0" fillId="8" borderId="0" xfId="0" applyFill="1"/>
    <xf numFmtId="0" fontId="3" fillId="5" borderId="0" xfId="0" applyFont="1" applyFill="1" applyAlignment="1">
      <alignment vertical="center"/>
    </xf>
    <xf numFmtId="166" fontId="3" fillId="4" borderId="0" xfId="0" applyNumberFormat="1" applyFont="1" applyFill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2" fillId="9" borderId="0" xfId="0" applyFont="1" applyFill="1"/>
    <xf numFmtId="0" fontId="0" fillId="9" borderId="0" xfId="0" applyFill="1"/>
    <xf numFmtId="44" fontId="0" fillId="4" borderId="0" xfId="0" applyNumberFormat="1" applyFill="1"/>
    <xf numFmtId="0" fontId="0" fillId="4" borderId="0" xfId="0" applyFill="1" applyAlignment="1">
      <alignment wrapText="1"/>
    </xf>
    <xf numFmtId="0" fontId="7" fillId="10" borderId="0" xfId="0" applyFont="1" applyFill="1" applyAlignment="1">
      <alignment horizontal="center" vertical="center" wrapText="1"/>
    </xf>
    <xf numFmtId="166" fontId="0" fillId="10" borderId="0" xfId="0" applyNumberFormat="1" applyFill="1" applyAlignment="1">
      <alignment horizontal="center"/>
    </xf>
    <xf numFmtId="44" fontId="3" fillId="8" borderId="0" xfId="0" applyNumberFormat="1" applyFont="1" applyFill="1"/>
    <xf numFmtId="0" fontId="3" fillId="8" borderId="0" xfId="0" applyFont="1" applyFill="1" applyAlignment="1">
      <alignment horizontal="right"/>
    </xf>
    <xf numFmtId="0" fontId="0" fillId="4" borderId="4" xfId="0" applyFill="1" applyBorder="1"/>
    <xf numFmtId="0" fontId="0" fillId="0" borderId="4" xfId="0" applyBorder="1"/>
    <xf numFmtId="166" fontId="0" fillId="4" borderId="4" xfId="1" applyNumberFormat="1" applyFont="1" applyFill="1" applyBorder="1" applyAlignment="1">
      <alignment horizontal="center"/>
    </xf>
    <xf numFmtId="166" fontId="0" fillId="4" borderId="4" xfId="0" applyNumberFormat="1" applyFill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4" borderId="5" xfId="1" applyNumberFormat="1" applyFont="1" applyFill="1" applyBorder="1" applyAlignment="1">
      <alignment horizontal="center"/>
    </xf>
    <xf numFmtId="166" fontId="0" fillId="4" borderId="5" xfId="0" applyNumberFormat="1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4" fontId="0" fillId="4" borderId="0" xfId="1" applyNumberFormat="1" applyFont="1" applyFill="1" applyAlignment="1">
      <alignment horizontal="right"/>
    </xf>
    <xf numFmtId="165" fontId="6" fillId="4" borderId="2" xfId="0" applyNumberFormat="1" applyFont="1" applyFill="1" applyBorder="1"/>
    <xf numFmtId="165" fontId="6" fillId="2" borderId="2" xfId="0" applyNumberFormat="1" applyFont="1" applyFill="1" applyBorder="1"/>
    <xf numFmtId="165" fontId="12" fillId="7" borderId="2" xfId="0" applyNumberFormat="1" applyFont="1" applyFill="1" applyBorder="1"/>
    <xf numFmtId="44" fontId="0" fillId="12" borderId="0" xfId="0" applyNumberFormat="1" applyFill="1"/>
    <xf numFmtId="166" fontId="0" fillId="12" borderId="0" xfId="0" applyNumberFormat="1" applyFill="1"/>
    <xf numFmtId="0" fontId="3" fillId="0" borderId="0" xfId="0" applyFont="1"/>
    <xf numFmtId="0" fontId="0" fillId="4" borderId="4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4" borderId="4" xfId="2" applyNumberFormat="1" applyFont="1" applyFill="1" applyBorder="1" applyAlignment="1">
      <alignment horizontal="center"/>
    </xf>
    <xf numFmtId="166" fontId="3" fillId="0" borderId="0" xfId="0" applyNumberFormat="1" applyFont="1"/>
    <xf numFmtId="0" fontId="0" fillId="4" borderId="6" xfId="0" applyFill="1" applyBorder="1"/>
    <xf numFmtId="0" fontId="0" fillId="4" borderId="6" xfId="1" applyNumberFormat="1" applyFont="1" applyFill="1" applyBorder="1" applyAlignment="1">
      <alignment horizontal="center"/>
    </xf>
    <xf numFmtId="166" fontId="0" fillId="4" borderId="6" xfId="1" applyNumberFormat="1" applyFont="1" applyFill="1" applyBorder="1" applyAlignment="1">
      <alignment horizontal="center"/>
    </xf>
    <xf numFmtId="166" fontId="0" fillId="4" borderId="7" xfId="1" applyNumberFormat="1" applyFont="1" applyFill="1" applyBorder="1" applyAlignment="1">
      <alignment horizontal="center"/>
    </xf>
    <xf numFmtId="0" fontId="0" fillId="0" borderId="6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66" fontId="13" fillId="3" borderId="4" xfId="0" applyNumberFormat="1" applyFont="1" applyFill="1" applyBorder="1" applyAlignment="1">
      <alignment horizontal="center" vertical="center"/>
    </xf>
    <xf numFmtId="166" fontId="13" fillId="3" borderId="4" xfId="0" applyNumberFormat="1" applyFont="1" applyFill="1" applyBorder="1" applyAlignment="1">
      <alignment horizontal="center" vertical="center" wrapText="1"/>
    </xf>
    <xf numFmtId="166" fontId="13" fillId="3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4" borderId="4" xfId="0" applyFont="1" applyFill="1" applyBorder="1"/>
    <xf numFmtId="0" fontId="14" fillId="4" borderId="4" xfId="0" applyFont="1" applyFill="1" applyBorder="1" applyAlignment="1">
      <alignment horizontal="left"/>
    </xf>
    <xf numFmtId="166" fontId="14" fillId="4" borderId="4" xfId="1" applyNumberFormat="1" applyFont="1" applyFill="1" applyBorder="1" applyAlignment="1">
      <alignment horizontal="center"/>
    </xf>
    <xf numFmtId="166" fontId="14" fillId="4" borderId="5" xfId="1" applyNumberFormat="1" applyFont="1" applyFill="1" applyBorder="1" applyAlignment="1">
      <alignment horizontal="center"/>
    </xf>
    <xf numFmtId="166" fontId="15" fillId="10" borderId="4" xfId="0" applyNumberFormat="1" applyFont="1" applyFill="1" applyBorder="1" applyAlignment="1">
      <alignment horizontal="center"/>
    </xf>
    <xf numFmtId="166" fontId="14" fillId="4" borderId="4" xfId="0" applyNumberFormat="1" applyFont="1" applyFill="1" applyBorder="1" applyAlignment="1">
      <alignment horizontal="center"/>
    </xf>
    <xf numFmtId="166" fontId="14" fillId="4" borderId="5" xfId="0" applyNumberFormat="1" applyFont="1" applyFill="1" applyBorder="1" applyAlignment="1">
      <alignment horizontal="center"/>
    </xf>
    <xf numFmtId="0" fontId="14" fillId="0" borderId="4" xfId="0" applyFont="1" applyBorder="1"/>
    <xf numFmtId="166" fontId="14" fillId="0" borderId="4" xfId="0" applyNumberFormat="1" applyFont="1" applyBorder="1" applyAlignment="1">
      <alignment horizontal="center"/>
    </xf>
    <xf numFmtId="166" fontId="14" fillId="0" borderId="5" xfId="0" applyNumberFormat="1" applyFont="1" applyBorder="1" applyAlignment="1">
      <alignment horizontal="center"/>
    </xf>
    <xf numFmtId="166" fontId="8" fillId="4" borderId="4" xfId="2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11" borderId="4" xfId="0" applyFont="1" applyFill="1" applyBorder="1"/>
    <xf numFmtId="166" fontId="14" fillId="11" borderId="4" xfId="0" applyNumberFormat="1" applyFont="1" applyFill="1" applyBorder="1" applyAlignment="1">
      <alignment horizontal="center"/>
    </xf>
    <xf numFmtId="0" fontId="14" fillId="10" borderId="4" xfId="0" applyFont="1" applyFill="1" applyBorder="1"/>
    <xf numFmtId="166" fontId="14" fillId="10" borderId="4" xfId="0" applyNumberFormat="1" applyFont="1" applyFill="1" applyBorder="1" applyAlignment="1">
      <alignment horizontal="center"/>
    </xf>
    <xf numFmtId="166" fontId="14" fillId="10" borderId="5" xfId="0" applyNumberFormat="1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3" fillId="8" borderId="0" xfId="0" applyFont="1" applyFill="1"/>
    <xf numFmtId="166" fontId="13" fillId="8" borderId="0" xfId="0" applyNumberFormat="1" applyFont="1" applyFill="1" applyAlignment="1">
      <alignment horizontal="center"/>
    </xf>
    <xf numFmtId="0" fontId="14" fillId="0" borderId="4" xfId="0" applyFont="1" applyBorder="1" applyAlignment="1">
      <alignment horizontal="center"/>
    </xf>
    <xf numFmtId="0" fontId="6" fillId="7" borderId="2" xfId="0" applyFont="1" applyFill="1" applyBorder="1"/>
    <xf numFmtId="0" fontId="9" fillId="0" borderId="3" xfId="0" applyFont="1" applyBorder="1" applyAlignment="1">
      <alignment horizontal="right"/>
    </xf>
    <xf numFmtId="0" fontId="0" fillId="4" borderId="5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5" xfId="0" applyFill="1" applyBorder="1"/>
    <xf numFmtId="0" fontId="0" fillId="4" borderId="11" xfId="0" applyFill="1" applyBorder="1"/>
    <xf numFmtId="0" fontId="0" fillId="0" borderId="5" xfId="0" applyBorder="1"/>
    <xf numFmtId="0" fontId="0" fillId="0" borderId="11" xfId="0" applyBorder="1"/>
    <xf numFmtId="165" fontId="12" fillId="7" borderId="2" xfId="0" applyNumberFormat="1" applyFont="1" applyFill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theme="7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E67230D-951D-4967-917F-794E243ECE8D}" name="Table12" displayName="Table12" ref="B4:F45" totalsRowShown="0" headerRowDxfId="2">
  <autoFilter ref="B4:F45" xr:uid="{3E67230D-951D-4967-917F-794E243ECE8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09B64DF-9003-4601-A9AD-B52297C3CF53}" name="Previous Year "/>
    <tableColumn id="2" xr3:uid="{4A39EF4A-7EB2-463C-9E6C-2C01B6EB508E}" name="Description"/>
    <tableColumn id="3" xr3:uid="{745BE95E-43BF-4E21-B053-DDA369A14267}" name="Amount"/>
    <tableColumn id="4" xr3:uid="{84534008-E4A1-4999-ADC2-D3911E7B43A1}" name="Column1"/>
    <tableColumn id="5" xr3:uid="{E37C55CA-3980-404F-803B-4D83A96FBA18}" name="Column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0B98-8C90-4795-94A8-51859CCF43B0}">
  <sheetPr>
    <pageSetUpPr fitToPage="1"/>
  </sheetPr>
  <dimension ref="B3:F58"/>
  <sheetViews>
    <sheetView showGridLines="0" tabSelected="1" topLeftCell="A30" zoomScale="70" zoomScaleNormal="70" workbookViewId="0">
      <selection activeCell="I56" sqref="I56"/>
    </sheetView>
  </sheetViews>
  <sheetFormatPr defaultRowHeight="15" x14ac:dyDescent="0.25"/>
  <cols>
    <col min="1" max="1" width="3.28515625" customWidth="1"/>
    <col min="2" max="2" width="15" customWidth="1"/>
    <col min="3" max="3" width="50.7109375" bestFit="1" customWidth="1"/>
    <col min="4" max="4" width="28" customWidth="1"/>
    <col min="5" max="5" width="21.42578125" customWidth="1"/>
    <col min="6" max="6" width="20.7109375" customWidth="1"/>
  </cols>
  <sheetData>
    <row r="3" spans="2:6" x14ac:dyDescent="0.25">
      <c r="B3" s="21" t="s">
        <v>0</v>
      </c>
    </row>
    <row r="4" spans="2:6" ht="31.5" customHeight="1" x14ac:dyDescent="0.25">
      <c r="B4" s="23" t="s">
        <v>36</v>
      </c>
      <c r="C4" s="2" t="s">
        <v>15</v>
      </c>
      <c r="D4" s="2" t="s">
        <v>10</v>
      </c>
      <c r="E4" s="15" t="s">
        <v>37</v>
      </c>
      <c r="F4" s="15" t="s">
        <v>38</v>
      </c>
    </row>
    <row r="5" spans="2:6" ht="15.75" x14ac:dyDescent="0.25">
      <c r="B5" s="24"/>
      <c r="C5" s="1" t="s">
        <v>54</v>
      </c>
      <c r="D5" s="13">
        <v>5462.1</v>
      </c>
      <c r="E5" s="1"/>
      <c r="F5" s="1"/>
    </row>
    <row r="6" spans="2:6" ht="15.75" x14ac:dyDescent="0.25">
      <c r="B6" s="24"/>
      <c r="C6" s="1" t="s">
        <v>55</v>
      </c>
      <c r="D6" s="45">
        <v>64.8</v>
      </c>
      <c r="E6" s="1"/>
      <c r="F6" s="1"/>
    </row>
    <row r="7" spans="2:6" x14ac:dyDescent="0.25">
      <c r="B7" s="25"/>
      <c r="C7" s="1" t="s">
        <v>56</v>
      </c>
      <c r="D7" s="13">
        <v>1000</v>
      </c>
      <c r="E7" s="1"/>
      <c r="F7" s="1"/>
    </row>
    <row r="8" spans="2:6" x14ac:dyDescent="0.25">
      <c r="B8" s="25"/>
      <c r="C8" s="1" t="s">
        <v>57</v>
      </c>
      <c r="D8" s="40">
        <v>66.88</v>
      </c>
      <c r="E8" s="1"/>
      <c r="F8" s="1"/>
    </row>
    <row r="9" spans="2:6" x14ac:dyDescent="0.25">
      <c r="B9" s="25"/>
      <c r="C9" s="1" t="s">
        <v>58</v>
      </c>
      <c r="D9" s="13">
        <v>32.08</v>
      </c>
      <c r="E9" s="1"/>
      <c r="F9" s="1"/>
    </row>
    <row r="10" spans="2:6" x14ac:dyDescent="0.25">
      <c r="B10" s="25"/>
      <c r="C10" s="1" t="s">
        <v>59</v>
      </c>
      <c r="D10" s="13">
        <v>1046.2</v>
      </c>
      <c r="E10" s="1"/>
      <c r="F10" s="1"/>
    </row>
    <row r="11" spans="2:6" ht="16.5" customHeight="1" x14ac:dyDescent="0.25">
      <c r="B11" s="25"/>
      <c r="C11" s="1" t="s">
        <v>60</v>
      </c>
      <c r="D11" s="45">
        <v>1200</v>
      </c>
      <c r="E11" s="1"/>
      <c r="F11" s="1"/>
    </row>
    <row r="12" spans="2:6" ht="14.25" customHeight="1" x14ac:dyDescent="0.25">
      <c r="B12" s="25"/>
      <c r="C12" s="1" t="s">
        <v>61</v>
      </c>
      <c r="D12" s="13">
        <v>35.72</v>
      </c>
      <c r="E12" s="1"/>
      <c r="F12" s="1"/>
    </row>
    <row r="13" spans="2:6" ht="13.5" customHeight="1" x14ac:dyDescent="0.25">
      <c r="B13" s="25"/>
      <c r="C13" s="1" t="s">
        <v>62</v>
      </c>
      <c r="D13" s="13">
        <v>5462.1</v>
      </c>
      <c r="E13" s="1"/>
      <c r="F13" s="1"/>
    </row>
    <row r="14" spans="2:6" ht="13.5" customHeight="1" x14ac:dyDescent="0.25">
      <c r="B14" s="25"/>
      <c r="C14" s="1" t="s">
        <v>63</v>
      </c>
      <c r="D14" s="45">
        <v>96.6</v>
      </c>
      <c r="E14" s="1"/>
      <c r="F14" s="1"/>
    </row>
    <row r="15" spans="2:6" x14ac:dyDescent="0.25">
      <c r="B15" s="25"/>
      <c r="C15" s="1" t="s">
        <v>64</v>
      </c>
      <c r="D15" s="13">
        <v>76.540000000000006</v>
      </c>
      <c r="E15" s="1"/>
      <c r="F15" s="1"/>
    </row>
    <row r="16" spans="2:6" x14ac:dyDescent="0.25">
      <c r="B16" s="25"/>
      <c r="C16" s="1" t="s">
        <v>65</v>
      </c>
      <c r="D16" s="13">
        <v>23.24</v>
      </c>
      <c r="E16" s="1"/>
      <c r="F16" s="1"/>
    </row>
    <row r="17" spans="2:6" ht="15.75" customHeight="1" x14ac:dyDescent="0.25">
      <c r="B17" s="25"/>
      <c r="C17" s="1" t="s">
        <v>66</v>
      </c>
      <c r="D17" s="13">
        <v>68.77</v>
      </c>
      <c r="E17" s="1"/>
      <c r="F17" s="1"/>
    </row>
    <row r="18" spans="2:6" ht="15.75" customHeight="1" x14ac:dyDescent="0.25">
      <c r="B18" s="25"/>
      <c r="C18" s="1" t="s">
        <v>204</v>
      </c>
      <c r="D18" s="13">
        <v>150</v>
      </c>
      <c r="E18" s="1"/>
      <c r="F18" s="1"/>
    </row>
    <row r="19" spans="2:6" x14ac:dyDescent="0.25">
      <c r="B19" s="25"/>
      <c r="C19" s="1" t="s">
        <v>176</v>
      </c>
      <c r="D19" s="45">
        <v>60</v>
      </c>
      <c r="E19" s="1"/>
      <c r="F19" s="1"/>
    </row>
    <row r="20" spans="2:6" x14ac:dyDescent="0.25">
      <c r="B20" s="25"/>
      <c r="C20" s="1" t="s">
        <v>175</v>
      </c>
      <c r="D20" s="45">
        <v>285</v>
      </c>
      <c r="E20" s="1"/>
      <c r="F20" s="1"/>
    </row>
    <row r="21" spans="2:6" x14ac:dyDescent="0.25">
      <c r="B21" s="25"/>
      <c r="C21" s="1" t="s">
        <v>188</v>
      </c>
      <c r="D21" s="13">
        <v>23.69</v>
      </c>
      <c r="E21" s="1"/>
      <c r="F21" s="1"/>
    </row>
    <row r="22" spans="2:6" x14ac:dyDescent="0.25">
      <c r="B22" s="25"/>
      <c r="C22" s="1" t="s">
        <v>189</v>
      </c>
      <c r="D22" s="13">
        <v>987.28</v>
      </c>
      <c r="E22" s="1"/>
      <c r="F22" s="1"/>
    </row>
    <row r="23" spans="2:6" ht="21" customHeight="1" x14ac:dyDescent="0.25">
      <c r="B23" s="25"/>
      <c r="C23" s="1" t="s">
        <v>184</v>
      </c>
      <c r="D23" s="13">
        <v>26.63</v>
      </c>
      <c r="E23" s="1"/>
      <c r="F23" s="1"/>
    </row>
    <row r="24" spans="2:6" ht="29.25" customHeight="1" x14ac:dyDescent="0.25">
      <c r="B24" s="1"/>
      <c r="C24" s="1"/>
      <c r="D24" s="13"/>
      <c r="E24" s="1"/>
      <c r="F24" s="1"/>
    </row>
    <row r="25" spans="2:6" x14ac:dyDescent="0.25">
      <c r="B25" s="16" t="s">
        <v>49</v>
      </c>
      <c r="C25" s="31" t="s">
        <v>22</v>
      </c>
      <c r="D25" s="17">
        <f>SUBTOTAL(109,D5:D24)</f>
        <v>16167.630000000003</v>
      </c>
      <c r="E25" s="18"/>
      <c r="F25" s="18"/>
    </row>
    <row r="26" spans="2:6" x14ac:dyDescent="0.25">
      <c r="B26" s="14"/>
      <c r="C26" s="14"/>
      <c r="D26" s="20"/>
      <c r="E26" s="1"/>
      <c r="F26" s="1"/>
    </row>
    <row r="27" spans="2:6" x14ac:dyDescent="0.25">
      <c r="B27" s="19" t="s">
        <v>3</v>
      </c>
      <c r="C27" s="14"/>
      <c r="D27" s="14"/>
      <c r="E27" s="1"/>
      <c r="F27" s="1"/>
    </row>
    <row r="28" spans="2:6" ht="26.25" customHeight="1" x14ac:dyDescent="0.25">
      <c r="B28" s="28" t="s">
        <v>35</v>
      </c>
      <c r="C28" s="22" t="s">
        <v>15</v>
      </c>
      <c r="D28" s="22" t="s">
        <v>16</v>
      </c>
      <c r="E28" s="22" t="s">
        <v>17</v>
      </c>
      <c r="F28" s="22" t="s">
        <v>18</v>
      </c>
    </row>
    <row r="29" spans="2:6" ht="24.75" customHeight="1" x14ac:dyDescent="0.25">
      <c r="B29" s="29">
        <v>1046.2</v>
      </c>
      <c r="C29" s="1" t="s">
        <v>4</v>
      </c>
      <c r="D29" s="3"/>
      <c r="E29" s="26">
        <f>+'Cash Book'!H77</f>
        <v>1418.73</v>
      </c>
      <c r="F29" s="26">
        <f>SUM(Table12[[#This Row],[Amount]]-Table12[[#This Row],[Column1]])</f>
        <v>-1418.73</v>
      </c>
    </row>
    <row r="30" spans="2:6" ht="21.75" customHeight="1" x14ac:dyDescent="0.25">
      <c r="B30" s="29">
        <v>877.9</v>
      </c>
      <c r="C30" s="1" t="s">
        <v>146</v>
      </c>
      <c r="D30" s="3"/>
      <c r="E30" s="44">
        <f>+'Cash Book'!G77</f>
        <v>1552.87</v>
      </c>
      <c r="F30" s="26"/>
    </row>
    <row r="31" spans="2:6" x14ac:dyDescent="0.25">
      <c r="B31" s="29">
        <v>3434.6</v>
      </c>
      <c r="C31" s="1" t="s">
        <v>19</v>
      </c>
      <c r="D31" s="3">
        <v>3450</v>
      </c>
      <c r="E31" s="26">
        <f>+'Cash Book'!I77</f>
        <v>3694.6000000000004</v>
      </c>
      <c r="F31" s="26">
        <f>SUM(Table12[[#This Row],[Amount]]-Table12[[#This Row],[Column1]])</f>
        <v>-244.60000000000036</v>
      </c>
    </row>
    <row r="32" spans="2:6" x14ac:dyDescent="0.25">
      <c r="B32" s="29"/>
      <c r="C32" s="1" t="s">
        <v>183</v>
      </c>
      <c r="D32" s="3"/>
      <c r="E32" s="26">
        <f>+'Cash Book'!J77</f>
        <v>56.44</v>
      </c>
      <c r="F32" s="26"/>
    </row>
    <row r="33" spans="2:6" x14ac:dyDescent="0.25">
      <c r="B33" s="29">
        <v>18.059999999999999</v>
      </c>
      <c r="C33" s="1" t="s">
        <v>20</v>
      </c>
      <c r="D33" s="3">
        <v>20</v>
      </c>
      <c r="E33" s="26">
        <f>+'Cash Book'!K77</f>
        <v>13.04</v>
      </c>
      <c r="F33" s="26">
        <f>SUM(Table12[[#This Row],[Amount]]-Table12[[#This Row],[Column1]])</f>
        <v>6.9600000000000009</v>
      </c>
    </row>
    <row r="34" spans="2:6" x14ac:dyDescent="0.25">
      <c r="B34" s="29">
        <v>4371.7</v>
      </c>
      <c r="C34" s="1" t="s">
        <v>21</v>
      </c>
      <c r="D34" s="3">
        <v>5000</v>
      </c>
      <c r="E34" s="26">
        <f>+'Cash Book'!L77</f>
        <v>4675</v>
      </c>
      <c r="F34" s="26">
        <f>SUM(Table12[[#This Row],[Amount]]-Table12[[#This Row],[Column1]])</f>
        <v>325</v>
      </c>
    </row>
    <row r="35" spans="2:6" x14ac:dyDescent="0.25">
      <c r="B35" s="29">
        <v>705.72</v>
      </c>
      <c r="C35" s="1" t="s">
        <v>5</v>
      </c>
      <c r="D35" s="3">
        <v>750</v>
      </c>
      <c r="E35" s="26">
        <f>+'Cash Book'!M77</f>
        <v>853</v>
      </c>
      <c r="F35" s="26">
        <f>SUM(Table12[[#This Row],[Amount]]-Table12[[#This Row],[Column1]])</f>
        <v>-103</v>
      </c>
    </row>
    <row r="36" spans="2:6" x14ac:dyDescent="0.25">
      <c r="B36" s="29">
        <v>125</v>
      </c>
      <c r="C36" s="1" t="s">
        <v>72</v>
      </c>
      <c r="D36" s="3">
        <v>130</v>
      </c>
      <c r="E36" s="26">
        <f>+'Cash Book'!N77</f>
        <v>152.38</v>
      </c>
      <c r="F36" s="26">
        <f>SUM(Table12[[#This Row],[Amount]]-Table12[[#This Row],[Column1]])</f>
        <v>-22.379999999999995</v>
      </c>
    </row>
    <row r="37" spans="2:6" x14ac:dyDescent="0.25">
      <c r="B37" s="29">
        <v>299</v>
      </c>
      <c r="C37" s="27" t="s">
        <v>171</v>
      </c>
      <c r="D37" s="3">
        <v>300</v>
      </c>
      <c r="E37" s="26">
        <f>+'Cash Book'!O77</f>
        <v>302</v>
      </c>
      <c r="F37" s="26">
        <f>SUM(Table12[[#This Row],[Amount]]-Table12[[#This Row],[Column1]])</f>
        <v>-2</v>
      </c>
    </row>
    <row r="38" spans="2:6" x14ac:dyDescent="0.25">
      <c r="B38" s="29">
        <v>345</v>
      </c>
      <c r="C38" s="27" t="s">
        <v>172</v>
      </c>
      <c r="D38" s="3">
        <v>345</v>
      </c>
      <c r="E38" s="26">
        <f>+'Cash Book'!P77</f>
        <v>170</v>
      </c>
      <c r="F38" s="26">
        <f>SUM(Table12[[#This Row],[Amount]]-Table12[[#This Row],[Column1]])</f>
        <v>175</v>
      </c>
    </row>
    <row r="39" spans="2:6" x14ac:dyDescent="0.25">
      <c r="B39" s="29">
        <v>775.55</v>
      </c>
      <c r="C39" s="27" t="s">
        <v>168</v>
      </c>
      <c r="D39" s="3">
        <v>300</v>
      </c>
      <c r="E39" s="26">
        <f>+'Cash Book'!Q77</f>
        <v>1088.2</v>
      </c>
      <c r="F39" s="26">
        <f>SUM(Table12[[#This Row],[Amount]]-Table12[[#This Row],[Column1]])</f>
        <v>-788.2</v>
      </c>
    </row>
    <row r="40" spans="2:6" x14ac:dyDescent="0.25">
      <c r="B40" s="29">
        <v>1325</v>
      </c>
      <c r="C40" s="1" t="s">
        <v>6</v>
      </c>
      <c r="D40" s="3">
        <v>2300</v>
      </c>
      <c r="E40" s="26">
        <f>+'Cash Book'!R77</f>
        <v>2210.7600000000002</v>
      </c>
      <c r="F40" s="26">
        <f>SUM(Table12[[#This Row],[Amount]]-Table12[[#This Row],[Column1]])</f>
        <v>89.239999999999782</v>
      </c>
    </row>
    <row r="41" spans="2:6" x14ac:dyDescent="0.25">
      <c r="B41" s="29"/>
      <c r="C41" s="1" t="s">
        <v>7</v>
      </c>
      <c r="D41" s="3">
        <v>50</v>
      </c>
      <c r="E41" s="26">
        <f>+'Cash Book'!S77</f>
        <v>25</v>
      </c>
      <c r="F41" s="26">
        <f>SUM(Table12[[#This Row],[Amount]]-Table12[[#This Row],[Column1]])</f>
        <v>25</v>
      </c>
    </row>
    <row r="42" spans="2:6" x14ac:dyDescent="0.25">
      <c r="B42" s="29">
        <v>1974.56</v>
      </c>
      <c r="C42" s="1" t="s">
        <v>167</v>
      </c>
      <c r="D42" s="3">
        <v>2000</v>
      </c>
      <c r="E42" s="26">
        <f>+'Cash Book'!T77</f>
        <v>2358.56</v>
      </c>
      <c r="F42" s="26">
        <f>SUM(Table12[[#This Row],[Amount]]-Table12[[#This Row],[Column1]])</f>
        <v>-358.55999999999995</v>
      </c>
    </row>
    <row r="43" spans="2:6" x14ac:dyDescent="0.25">
      <c r="B43" s="29"/>
      <c r="C43" s="1"/>
      <c r="D43" s="1"/>
      <c r="E43" s="1"/>
      <c r="F43" s="1"/>
    </row>
    <row r="44" spans="2:6" x14ac:dyDescent="0.25">
      <c r="B44" s="29">
        <f>SUBTOTAL(109,B29:B43)</f>
        <v>15298.289999999997</v>
      </c>
      <c r="C44" s="31" t="s">
        <v>22</v>
      </c>
      <c r="D44" s="30">
        <f>SUM(D29:D43)</f>
        <v>14645</v>
      </c>
      <c r="E44" s="30">
        <f>SUM(E29:E43)</f>
        <v>18570.580000000002</v>
      </c>
      <c r="F44" s="30">
        <f>SUM(F29:F43)</f>
        <v>-2316.2700000000009</v>
      </c>
    </row>
    <row r="45" spans="2:6" x14ac:dyDescent="0.25">
      <c r="D45" s="4"/>
      <c r="E45" s="4"/>
      <c r="F45" s="4"/>
    </row>
    <row r="47" spans="2:6" x14ac:dyDescent="0.25">
      <c r="B47" s="5"/>
      <c r="C47" s="6" t="s">
        <v>39</v>
      </c>
      <c r="D47" s="12"/>
      <c r="E47" s="12">
        <v>18748.41</v>
      </c>
    </row>
    <row r="48" spans="2:6" x14ac:dyDescent="0.25">
      <c r="B48" s="5"/>
      <c r="C48" s="6" t="s">
        <v>40</v>
      </c>
      <c r="D48" s="12"/>
      <c r="E48" s="12">
        <v>16167.63</v>
      </c>
    </row>
    <row r="49" spans="2:5" x14ac:dyDescent="0.25">
      <c r="B49" s="5"/>
      <c r="C49" s="6" t="s">
        <v>41</v>
      </c>
      <c r="D49" s="12"/>
      <c r="E49" s="12">
        <f>+E44</f>
        <v>18570.580000000002</v>
      </c>
    </row>
    <row r="50" spans="2:5" x14ac:dyDescent="0.25">
      <c r="B50" s="5"/>
      <c r="C50" s="6" t="s">
        <v>42</v>
      </c>
      <c r="D50" s="12"/>
      <c r="E50" s="12">
        <v>0</v>
      </c>
    </row>
    <row r="51" spans="2:5" x14ac:dyDescent="0.25">
      <c r="B51" s="5"/>
      <c r="C51" s="6" t="s">
        <v>43</v>
      </c>
      <c r="D51" s="87" t="s">
        <v>205</v>
      </c>
      <c r="E51" s="12">
        <v>285</v>
      </c>
    </row>
    <row r="52" spans="2:5" x14ac:dyDescent="0.25">
      <c r="B52" s="7"/>
      <c r="C52" s="8" t="s">
        <v>44</v>
      </c>
      <c r="D52" s="41"/>
      <c r="E52" s="42">
        <f>SUM(E47+E48-E49-E50+E51)</f>
        <v>16630.46</v>
      </c>
    </row>
    <row r="53" spans="2:5" x14ac:dyDescent="0.25">
      <c r="B53" s="5"/>
      <c r="C53" s="9"/>
      <c r="D53" s="43"/>
      <c r="E53" s="43"/>
    </row>
    <row r="54" spans="2:5" x14ac:dyDescent="0.25">
      <c r="B54" s="5"/>
      <c r="C54" s="6" t="s">
        <v>45</v>
      </c>
      <c r="D54" s="43"/>
      <c r="E54" s="43">
        <v>10550.01</v>
      </c>
    </row>
    <row r="55" spans="2:5" x14ac:dyDescent="0.25">
      <c r="B55" s="5"/>
      <c r="C55" s="6" t="s">
        <v>46</v>
      </c>
      <c r="D55" s="43"/>
      <c r="E55" s="95">
        <v>6080.45</v>
      </c>
    </row>
    <row r="56" spans="2:5" x14ac:dyDescent="0.25">
      <c r="B56" s="5"/>
      <c r="C56" s="9"/>
      <c r="D56" s="43"/>
      <c r="E56" s="43"/>
    </row>
    <row r="57" spans="2:5" x14ac:dyDescent="0.25">
      <c r="B57" s="10">
        <f>SUM(B54:B56)</f>
        <v>0</v>
      </c>
      <c r="C57" s="11" t="s">
        <v>47</v>
      </c>
      <c r="D57" s="12"/>
      <c r="E57" s="12">
        <f>SUM(E54:E56)</f>
        <v>16630.46</v>
      </c>
    </row>
    <row r="58" spans="2:5" x14ac:dyDescent="0.25">
      <c r="C58" s="88"/>
      <c r="D58" s="88"/>
      <c r="E58" s="88"/>
    </row>
  </sheetData>
  <mergeCells count="1">
    <mergeCell ref="C58:E58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5" orientation="portrait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CD96-6E6E-4DC9-81D0-68889EAF6FAD}">
  <sheetPr>
    <pageSetUpPr fitToPage="1"/>
  </sheetPr>
  <dimension ref="B2:U77"/>
  <sheetViews>
    <sheetView zoomScale="89" zoomScaleNormal="89" workbookViewId="0">
      <pane xSplit="1" ySplit="2" topLeftCell="B51" activePane="bottomRight" state="frozen"/>
      <selection pane="topRight" activeCell="B1" sqref="B1"/>
      <selection pane="bottomLeft" activeCell="A22" sqref="A22"/>
      <selection pane="bottomRight" activeCell="G77" sqref="G77"/>
    </sheetView>
  </sheetViews>
  <sheetFormatPr defaultRowHeight="11.25" x14ac:dyDescent="0.2"/>
  <cols>
    <col min="1" max="1" width="4.42578125" style="65" customWidth="1"/>
    <col min="2" max="2" width="11" style="65" customWidth="1"/>
    <col min="3" max="3" width="7.7109375" style="65" customWidth="1"/>
    <col min="4" max="4" width="19.5703125" style="65" customWidth="1"/>
    <col min="5" max="5" width="15.85546875" style="65" customWidth="1"/>
    <col min="6" max="6" width="12.28515625" style="65" customWidth="1"/>
    <col min="7" max="7" width="9.5703125" style="65" customWidth="1"/>
    <col min="8" max="8" width="10.7109375" style="65" customWidth="1"/>
    <col min="9" max="9" width="9.7109375" style="65" customWidth="1"/>
    <col min="10" max="10" width="9.28515625" style="65" customWidth="1"/>
    <col min="11" max="11" width="9.42578125" style="65" customWidth="1"/>
    <col min="12" max="12" width="10" style="65" customWidth="1"/>
    <col min="13" max="13" width="8.140625" style="65" customWidth="1"/>
    <col min="14" max="14" width="8.85546875" style="65" customWidth="1"/>
    <col min="15" max="15" width="8.42578125" style="65" customWidth="1"/>
    <col min="16" max="16" width="10.28515625" style="65" customWidth="1"/>
    <col min="17" max="18" width="9.28515625" style="65" customWidth="1"/>
    <col min="19" max="19" width="8.140625" style="65" customWidth="1"/>
    <col min="20" max="20" width="11.7109375" style="65" customWidth="1"/>
    <col min="21" max="21" width="9" style="65" customWidth="1"/>
    <col min="22" max="16384" width="9.140625" style="65"/>
  </cols>
  <sheetData>
    <row r="2" spans="2:21" ht="39" customHeight="1" x14ac:dyDescent="0.2">
      <c r="B2" s="60" t="s">
        <v>1</v>
      </c>
      <c r="C2" s="61" t="s">
        <v>8</v>
      </c>
      <c r="D2" s="60" t="s">
        <v>9</v>
      </c>
      <c r="E2" s="60" t="s">
        <v>2</v>
      </c>
      <c r="F2" s="62" t="s">
        <v>10</v>
      </c>
      <c r="G2" s="62" t="s">
        <v>71</v>
      </c>
      <c r="H2" s="63" t="s">
        <v>4</v>
      </c>
      <c r="I2" s="63" t="s">
        <v>11</v>
      </c>
      <c r="J2" s="63" t="s">
        <v>183</v>
      </c>
      <c r="K2" s="63" t="s">
        <v>203</v>
      </c>
      <c r="L2" s="63" t="s">
        <v>12</v>
      </c>
      <c r="M2" s="63" t="s">
        <v>5</v>
      </c>
      <c r="N2" s="63" t="s">
        <v>72</v>
      </c>
      <c r="O2" s="63" t="s">
        <v>13</v>
      </c>
      <c r="P2" s="63" t="s">
        <v>29</v>
      </c>
      <c r="Q2" s="63" t="s">
        <v>14</v>
      </c>
      <c r="R2" s="63" t="s">
        <v>6</v>
      </c>
      <c r="S2" s="63" t="s">
        <v>7</v>
      </c>
      <c r="T2" s="64" t="s">
        <v>73</v>
      </c>
      <c r="U2" s="63" t="s">
        <v>53</v>
      </c>
    </row>
    <row r="3" spans="2:21" x14ac:dyDescent="0.2">
      <c r="B3" s="66" t="s">
        <v>30</v>
      </c>
      <c r="C3" s="67">
        <v>929</v>
      </c>
      <c r="D3" s="66" t="s">
        <v>31</v>
      </c>
      <c r="E3" s="66" t="s">
        <v>67</v>
      </c>
      <c r="F3" s="68">
        <v>302</v>
      </c>
      <c r="G3" s="68"/>
      <c r="H3" s="68"/>
      <c r="I3" s="68"/>
      <c r="J3" s="68"/>
      <c r="K3" s="68"/>
      <c r="L3" s="68"/>
      <c r="M3" s="68"/>
      <c r="N3" s="68"/>
      <c r="O3" s="68">
        <v>302</v>
      </c>
      <c r="P3" s="68"/>
      <c r="Q3" s="68"/>
      <c r="R3" s="68"/>
      <c r="S3" s="68"/>
      <c r="T3" s="69"/>
      <c r="U3" s="70">
        <f t="shared" ref="U3:U9" si="0">F3-(SUM(H3:T3))</f>
        <v>0</v>
      </c>
    </row>
    <row r="4" spans="2:21" x14ac:dyDescent="0.2">
      <c r="B4" s="66" t="s">
        <v>68</v>
      </c>
      <c r="C4" s="67" t="s">
        <v>25</v>
      </c>
      <c r="D4" s="66" t="s">
        <v>69</v>
      </c>
      <c r="E4" s="66" t="s">
        <v>70</v>
      </c>
      <c r="F4" s="68">
        <v>31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9">
        <v>31</v>
      </c>
      <c r="U4" s="70">
        <f t="shared" si="0"/>
        <v>0</v>
      </c>
    </row>
    <row r="5" spans="2:21" x14ac:dyDescent="0.2">
      <c r="B5" s="66" t="s">
        <v>68</v>
      </c>
      <c r="C5" s="67" t="s">
        <v>25</v>
      </c>
      <c r="D5" s="66" t="s">
        <v>27</v>
      </c>
      <c r="E5" s="66" t="s">
        <v>28</v>
      </c>
      <c r="F5" s="68">
        <v>281.66000000000003</v>
      </c>
      <c r="G5" s="68"/>
      <c r="H5" s="68"/>
      <c r="I5" s="68">
        <v>281.66000000000003</v>
      </c>
      <c r="J5" s="68"/>
      <c r="K5" s="68"/>
      <c r="L5" s="68"/>
      <c r="M5" s="68"/>
      <c r="N5" s="68"/>
      <c r="O5" s="68"/>
      <c r="P5" s="68"/>
      <c r="Q5" s="68"/>
      <c r="R5" s="68"/>
      <c r="S5" s="68"/>
      <c r="T5" s="69"/>
      <c r="U5" s="70">
        <f t="shared" si="0"/>
        <v>0</v>
      </c>
    </row>
    <row r="6" spans="2:21" x14ac:dyDescent="0.2">
      <c r="B6" s="66" t="s">
        <v>23</v>
      </c>
      <c r="C6" s="67">
        <v>930</v>
      </c>
      <c r="D6" s="66" t="s">
        <v>24</v>
      </c>
      <c r="E6" s="66" t="s">
        <v>74</v>
      </c>
      <c r="F6" s="68">
        <v>13.2</v>
      </c>
      <c r="G6" s="68"/>
      <c r="H6" s="68"/>
      <c r="I6" s="68"/>
      <c r="J6" s="68"/>
      <c r="K6" s="68"/>
      <c r="L6" s="68"/>
      <c r="M6" s="68"/>
      <c r="N6" s="68"/>
      <c r="O6" s="68"/>
      <c r="P6" s="68"/>
      <c r="Q6" s="68">
        <v>13.2</v>
      </c>
      <c r="R6" s="68"/>
      <c r="S6" s="68"/>
      <c r="T6" s="69"/>
      <c r="U6" s="70">
        <f t="shared" si="0"/>
        <v>0</v>
      </c>
    </row>
    <row r="7" spans="2:21" x14ac:dyDescent="0.2">
      <c r="B7" s="66" t="s">
        <v>75</v>
      </c>
      <c r="C7" s="67">
        <v>931</v>
      </c>
      <c r="D7" s="66" t="s">
        <v>76</v>
      </c>
      <c r="E7" s="66" t="s">
        <v>77</v>
      </c>
      <c r="F7" s="68">
        <v>359.86</v>
      </c>
      <c r="G7" s="68"/>
      <c r="H7" s="68">
        <v>59.98</v>
      </c>
      <c r="I7" s="68"/>
      <c r="J7" s="68"/>
      <c r="K7" s="68"/>
      <c r="L7" s="68"/>
      <c r="M7" s="68"/>
      <c r="N7" s="68"/>
      <c r="O7" s="68"/>
      <c r="P7" s="68"/>
      <c r="Q7" s="68"/>
      <c r="R7" s="68">
        <v>299.88</v>
      </c>
      <c r="S7" s="68"/>
      <c r="T7" s="69"/>
      <c r="U7" s="70">
        <f t="shared" si="0"/>
        <v>0</v>
      </c>
    </row>
    <row r="8" spans="2:21" x14ac:dyDescent="0.2">
      <c r="B8" s="66" t="s">
        <v>78</v>
      </c>
      <c r="C8" s="67" t="s">
        <v>25</v>
      </c>
      <c r="D8" s="66" t="s">
        <v>69</v>
      </c>
      <c r="E8" s="66" t="s">
        <v>70</v>
      </c>
      <c r="F8" s="68">
        <v>31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9">
        <v>31</v>
      </c>
      <c r="U8" s="70">
        <f t="shared" si="0"/>
        <v>0</v>
      </c>
    </row>
    <row r="9" spans="2:21" x14ac:dyDescent="0.2">
      <c r="B9" s="66" t="s">
        <v>79</v>
      </c>
      <c r="C9" s="67" t="s">
        <v>25</v>
      </c>
      <c r="D9" s="66" t="s">
        <v>27</v>
      </c>
      <c r="E9" s="66" t="s">
        <v>28</v>
      </c>
      <c r="F9" s="68">
        <v>286.22000000000003</v>
      </c>
      <c r="G9" s="68"/>
      <c r="H9" s="68"/>
      <c r="I9" s="68">
        <v>286.22000000000003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9"/>
      <c r="U9" s="70">
        <f t="shared" si="0"/>
        <v>0</v>
      </c>
    </row>
    <row r="10" spans="2:21" x14ac:dyDescent="0.2">
      <c r="B10" s="66" t="s">
        <v>80</v>
      </c>
      <c r="C10" s="67">
        <v>932</v>
      </c>
      <c r="D10" s="66" t="s">
        <v>81</v>
      </c>
      <c r="E10" s="66" t="s">
        <v>82</v>
      </c>
      <c r="F10" s="68">
        <v>64.8</v>
      </c>
      <c r="G10" s="68">
        <v>54</v>
      </c>
      <c r="H10" s="68">
        <v>10.8</v>
      </c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2"/>
      <c r="U10" s="70">
        <f>F10-(SUM(G10:T10))</f>
        <v>0</v>
      </c>
    </row>
    <row r="11" spans="2:21" x14ac:dyDescent="0.2">
      <c r="B11" s="66" t="s">
        <v>83</v>
      </c>
      <c r="C11" s="67">
        <v>934</v>
      </c>
      <c r="D11" s="66" t="s">
        <v>84</v>
      </c>
      <c r="E11" s="66" t="s">
        <v>85</v>
      </c>
      <c r="F11" s="71">
        <v>459.96</v>
      </c>
      <c r="G11" s="71"/>
      <c r="H11" s="71">
        <v>76.66</v>
      </c>
      <c r="I11" s="71"/>
      <c r="J11" s="71"/>
      <c r="K11" s="71"/>
      <c r="L11" s="71"/>
      <c r="M11" s="71"/>
      <c r="N11" s="71"/>
      <c r="O11" s="71"/>
      <c r="P11" s="71"/>
      <c r="Q11" s="71">
        <v>383.3</v>
      </c>
      <c r="R11" s="71"/>
      <c r="S11" s="71"/>
      <c r="T11" s="72"/>
      <c r="U11" s="70">
        <f t="shared" ref="U11:U31" si="1">F11-(SUM(H11:T11))</f>
        <v>0</v>
      </c>
    </row>
    <row r="12" spans="2:21" x14ac:dyDescent="0.2">
      <c r="B12" s="66" t="s">
        <v>26</v>
      </c>
      <c r="C12" s="67">
        <v>935</v>
      </c>
      <c r="D12" s="66" t="s">
        <v>86</v>
      </c>
      <c r="E12" s="73" t="s">
        <v>87</v>
      </c>
      <c r="F12" s="74">
        <v>36</v>
      </c>
      <c r="G12" s="74"/>
      <c r="H12" s="74">
        <v>6</v>
      </c>
      <c r="I12" s="74"/>
      <c r="J12" s="74"/>
      <c r="K12" s="74"/>
      <c r="L12" s="74"/>
      <c r="M12" s="74"/>
      <c r="N12" s="74"/>
      <c r="O12" s="74"/>
      <c r="P12" s="74">
        <v>30</v>
      </c>
      <c r="Q12" s="74"/>
      <c r="R12" s="74"/>
      <c r="S12" s="74"/>
      <c r="T12" s="75"/>
      <c r="U12" s="70">
        <f t="shared" si="1"/>
        <v>0</v>
      </c>
    </row>
    <row r="13" spans="2:21" x14ac:dyDescent="0.2">
      <c r="B13" s="66" t="s">
        <v>88</v>
      </c>
      <c r="C13" s="67">
        <v>933</v>
      </c>
      <c r="D13" s="66" t="s">
        <v>89</v>
      </c>
      <c r="E13" s="66" t="s">
        <v>90</v>
      </c>
      <c r="F13" s="71">
        <v>3216</v>
      </c>
      <c r="G13" s="71"/>
      <c r="H13" s="71">
        <v>536</v>
      </c>
      <c r="I13" s="71"/>
      <c r="J13" s="71"/>
      <c r="K13" s="71"/>
      <c r="L13" s="71">
        <v>2680</v>
      </c>
      <c r="M13" s="71"/>
      <c r="N13" s="71"/>
      <c r="O13" s="71"/>
      <c r="P13" s="71"/>
      <c r="Q13" s="71"/>
      <c r="R13" s="71"/>
      <c r="S13" s="71"/>
      <c r="T13" s="72"/>
      <c r="U13" s="70">
        <f t="shared" si="1"/>
        <v>0</v>
      </c>
    </row>
    <row r="14" spans="2:21" x14ac:dyDescent="0.2">
      <c r="B14" s="66" t="s">
        <v>91</v>
      </c>
      <c r="C14" s="67">
        <v>937</v>
      </c>
      <c r="D14" s="66" t="s">
        <v>92</v>
      </c>
      <c r="E14" s="66" t="s">
        <v>93</v>
      </c>
      <c r="F14" s="71">
        <v>853</v>
      </c>
      <c r="G14" s="71"/>
      <c r="H14" s="71"/>
      <c r="I14" s="71"/>
      <c r="J14" s="71"/>
      <c r="K14" s="71"/>
      <c r="L14" s="71"/>
      <c r="M14" s="71">
        <v>853</v>
      </c>
      <c r="N14" s="71"/>
      <c r="O14" s="71"/>
      <c r="P14" s="71"/>
      <c r="Q14" s="71"/>
      <c r="R14" s="71"/>
      <c r="S14" s="71"/>
      <c r="T14" s="72"/>
      <c r="U14" s="70">
        <f t="shared" si="1"/>
        <v>0</v>
      </c>
    </row>
    <row r="15" spans="2:21" x14ac:dyDescent="0.2">
      <c r="B15" s="66" t="s">
        <v>94</v>
      </c>
      <c r="C15" s="67">
        <v>943</v>
      </c>
      <c r="D15" s="66" t="s">
        <v>95</v>
      </c>
      <c r="E15" s="66" t="s">
        <v>96</v>
      </c>
      <c r="F15" s="71">
        <v>36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>
        <v>36</v>
      </c>
      <c r="S15" s="71"/>
      <c r="T15" s="72"/>
      <c r="U15" s="70">
        <f t="shared" si="1"/>
        <v>0</v>
      </c>
    </row>
    <row r="16" spans="2:21" x14ac:dyDescent="0.2">
      <c r="B16" s="66" t="s">
        <v>97</v>
      </c>
      <c r="C16" s="67">
        <v>941</v>
      </c>
      <c r="D16" s="66" t="s">
        <v>98</v>
      </c>
      <c r="E16" s="66" t="s">
        <v>99</v>
      </c>
      <c r="F16" s="71">
        <v>39.56</v>
      </c>
      <c r="G16" s="71"/>
      <c r="H16" s="71">
        <v>6.59</v>
      </c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2">
        <v>32.97</v>
      </c>
      <c r="U16" s="70">
        <f t="shared" si="1"/>
        <v>0</v>
      </c>
    </row>
    <row r="17" spans="2:21" x14ac:dyDescent="0.2">
      <c r="B17" s="66" t="s">
        <v>97</v>
      </c>
      <c r="C17" s="67">
        <v>941</v>
      </c>
      <c r="D17" s="66" t="s">
        <v>98</v>
      </c>
      <c r="E17" s="66" t="s">
        <v>100</v>
      </c>
      <c r="F17" s="71">
        <v>16</v>
      </c>
      <c r="G17" s="71"/>
      <c r="H17" s="71">
        <v>2.67</v>
      </c>
      <c r="I17" s="71"/>
      <c r="J17" s="71"/>
      <c r="K17" s="71"/>
      <c r="L17" s="71"/>
      <c r="M17" s="71"/>
      <c r="N17" s="71"/>
      <c r="O17" s="71"/>
      <c r="P17" s="71"/>
      <c r="Q17" s="71">
        <v>13.33</v>
      </c>
      <c r="R17" s="71"/>
      <c r="S17" s="71"/>
      <c r="T17" s="72"/>
      <c r="U17" s="70">
        <f t="shared" si="1"/>
        <v>0</v>
      </c>
    </row>
    <row r="18" spans="2:21" x14ac:dyDescent="0.2">
      <c r="B18" s="66" t="s">
        <v>101</v>
      </c>
      <c r="C18" s="67" t="s">
        <v>25</v>
      </c>
      <c r="D18" s="66" t="s">
        <v>102</v>
      </c>
      <c r="E18" s="66" t="s">
        <v>103</v>
      </c>
      <c r="F18" s="71">
        <v>124.84</v>
      </c>
      <c r="G18" s="71"/>
      <c r="H18" s="71">
        <v>7.91</v>
      </c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2">
        <v>116.93</v>
      </c>
      <c r="U18" s="70">
        <f t="shared" si="1"/>
        <v>0</v>
      </c>
    </row>
    <row r="19" spans="2:21" x14ac:dyDescent="0.2">
      <c r="B19" s="66" t="s">
        <v>104</v>
      </c>
      <c r="C19" s="67">
        <v>939</v>
      </c>
      <c r="D19" s="66" t="s">
        <v>86</v>
      </c>
      <c r="E19" s="66" t="s">
        <v>105</v>
      </c>
      <c r="F19" s="71">
        <v>60</v>
      </c>
      <c r="G19" s="71"/>
      <c r="H19" s="71">
        <v>10</v>
      </c>
      <c r="I19" s="71"/>
      <c r="J19" s="71"/>
      <c r="K19" s="71"/>
      <c r="L19" s="71"/>
      <c r="M19" s="71"/>
      <c r="N19" s="71"/>
      <c r="O19" s="71"/>
      <c r="P19" s="71">
        <v>50</v>
      </c>
      <c r="Q19" s="71"/>
      <c r="R19" s="71"/>
      <c r="S19" s="71"/>
      <c r="T19" s="72"/>
      <c r="U19" s="70">
        <f t="shared" si="1"/>
        <v>0</v>
      </c>
    </row>
    <row r="20" spans="2:21" x14ac:dyDescent="0.2">
      <c r="B20" s="66" t="s">
        <v>106</v>
      </c>
      <c r="C20" s="67">
        <v>940</v>
      </c>
      <c r="D20" s="66" t="s">
        <v>107</v>
      </c>
      <c r="E20" s="66" t="s">
        <v>108</v>
      </c>
      <c r="F20" s="71">
        <v>132</v>
      </c>
      <c r="G20" s="71"/>
      <c r="H20" s="71">
        <v>22</v>
      </c>
      <c r="I20" s="71"/>
      <c r="J20" s="71"/>
      <c r="K20" s="71"/>
      <c r="L20" s="71"/>
      <c r="M20" s="71"/>
      <c r="N20" s="71"/>
      <c r="O20" s="71"/>
      <c r="P20" s="71"/>
      <c r="Q20" s="71">
        <v>110</v>
      </c>
      <c r="R20" s="71"/>
      <c r="S20" s="71"/>
      <c r="T20" s="72"/>
      <c r="U20" s="70">
        <f t="shared" si="1"/>
        <v>0</v>
      </c>
    </row>
    <row r="21" spans="2:21" x14ac:dyDescent="0.2">
      <c r="B21" s="66" t="s">
        <v>106</v>
      </c>
      <c r="C21" s="67">
        <v>942</v>
      </c>
      <c r="D21" s="66" t="s">
        <v>109</v>
      </c>
      <c r="E21" s="66" t="s">
        <v>110</v>
      </c>
      <c r="F21" s="71">
        <v>250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>
        <v>250</v>
      </c>
      <c r="S21" s="71"/>
      <c r="T21" s="72"/>
      <c r="U21" s="70">
        <f t="shared" si="1"/>
        <v>0</v>
      </c>
    </row>
    <row r="22" spans="2:21" x14ac:dyDescent="0.2">
      <c r="B22" s="66" t="s">
        <v>111</v>
      </c>
      <c r="C22" s="67" t="s">
        <v>25</v>
      </c>
      <c r="D22" s="66" t="s">
        <v>69</v>
      </c>
      <c r="E22" s="66" t="s">
        <v>70</v>
      </c>
      <c r="F22" s="71">
        <v>31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2">
        <v>31</v>
      </c>
      <c r="U22" s="70">
        <f t="shared" si="1"/>
        <v>0</v>
      </c>
    </row>
    <row r="23" spans="2:21" x14ac:dyDescent="0.2">
      <c r="B23" s="66" t="s">
        <v>112</v>
      </c>
      <c r="C23" s="67" t="s">
        <v>25</v>
      </c>
      <c r="D23" s="66" t="s">
        <v>27</v>
      </c>
      <c r="E23" s="66" t="s">
        <v>28</v>
      </c>
      <c r="F23" s="71">
        <v>286.22000000000003</v>
      </c>
      <c r="G23" s="71"/>
      <c r="H23" s="71"/>
      <c r="I23" s="71">
        <v>286.22000000000003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2"/>
      <c r="U23" s="70">
        <f t="shared" si="1"/>
        <v>0</v>
      </c>
    </row>
    <row r="24" spans="2:21" x14ac:dyDescent="0.2">
      <c r="B24" s="66" t="s">
        <v>32</v>
      </c>
      <c r="C24" s="67">
        <v>945</v>
      </c>
      <c r="D24" s="66" t="s">
        <v>113</v>
      </c>
      <c r="E24" s="66" t="s">
        <v>114</v>
      </c>
      <c r="F24" s="71">
        <v>144</v>
      </c>
      <c r="G24" s="71"/>
      <c r="H24" s="71">
        <v>26.67</v>
      </c>
      <c r="I24" s="71"/>
      <c r="J24" s="71"/>
      <c r="K24" s="71"/>
      <c r="L24" s="71"/>
      <c r="M24" s="71"/>
      <c r="N24" s="71"/>
      <c r="O24" s="71"/>
      <c r="P24" s="71"/>
      <c r="Q24" s="71">
        <v>117.33</v>
      </c>
      <c r="R24" s="71"/>
      <c r="S24" s="71"/>
      <c r="T24" s="72"/>
      <c r="U24" s="70">
        <f t="shared" si="1"/>
        <v>0</v>
      </c>
    </row>
    <row r="25" spans="2:21" x14ac:dyDescent="0.2">
      <c r="B25" s="66" t="s">
        <v>115</v>
      </c>
      <c r="C25" s="67">
        <v>944</v>
      </c>
      <c r="D25" s="66" t="s">
        <v>98</v>
      </c>
      <c r="E25" s="66" t="s">
        <v>116</v>
      </c>
      <c r="F25" s="71">
        <v>10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>
        <v>10</v>
      </c>
      <c r="R25" s="71"/>
      <c r="S25" s="71"/>
      <c r="T25" s="72"/>
      <c r="U25" s="70">
        <f t="shared" si="1"/>
        <v>0</v>
      </c>
    </row>
    <row r="26" spans="2:21" x14ac:dyDescent="0.2">
      <c r="B26" s="66" t="s">
        <v>117</v>
      </c>
      <c r="C26" s="67" t="s">
        <v>25</v>
      </c>
      <c r="D26" s="66" t="s">
        <v>69</v>
      </c>
      <c r="E26" s="66" t="s">
        <v>70</v>
      </c>
      <c r="F26" s="71">
        <v>31</v>
      </c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2">
        <v>31</v>
      </c>
      <c r="U26" s="70">
        <f t="shared" si="1"/>
        <v>0</v>
      </c>
    </row>
    <row r="27" spans="2:21" x14ac:dyDescent="0.2">
      <c r="B27" s="66" t="s">
        <v>117</v>
      </c>
      <c r="C27" s="67" t="s">
        <v>25</v>
      </c>
      <c r="D27" s="66" t="s">
        <v>27</v>
      </c>
      <c r="E27" s="66" t="s">
        <v>28</v>
      </c>
      <c r="F27" s="71">
        <v>286.22000000000003</v>
      </c>
      <c r="G27" s="71"/>
      <c r="H27" s="71"/>
      <c r="I27" s="71">
        <v>286.22000000000003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2"/>
      <c r="U27" s="70">
        <f t="shared" si="1"/>
        <v>0</v>
      </c>
    </row>
    <row r="28" spans="2:21" x14ac:dyDescent="0.2">
      <c r="B28" s="66" t="s">
        <v>118</v>
      </c>
      <c r="C28" s="67">
        <v>947</v>
      </c>
      <c r="D28" s="66" t="s">
        <v>86</v>
      </c>
      <c r="E28" s="66" t="s">
        <v>119</v>
      </c>
      <c r="F28" s="71">
        <v>36</v>
      </c>
      <c r="G28" s="71"/>
      <c r="H28" s="71">
        <v>6</v>
      </c>
      <c r="I28" s="71"/>
      <c r="J28" s="71"/>
      <c r="K28" s="71"/>
      <c r="L28" s="71"/>
      <c r="M28" s="71"/>
      <c r="N28" s="71"/>
      <c r="O28" s="71"/>
      <c r="P28" s="71">
        <v>30</v>
      </c>
      <c r="Q28" s="71"/>
      <c r="R28" s="71"/>
      <c r="S28" s="71"/>
      <c r="T28" s="72"/>
      <c r="U28" s="70">
        <f t="shared" si="1"/>
        <v>0</v>
      </c>
    </row>
    <row r="29" spans="2:21" x14ac:dyDescent="0.2">
      <c r="B29" s="66" t="s">
        <v>120</v>
      </c>
      <c r="C29" s="67">
        <v>946</v>
      </c>
      <c r="D29" s="66" t="s">
        <v>121</v>
      </c>
      <c r="E29" s="66" t="s">
        <v>122</v>
      </c>
      <c r="F29" s="71">
        <v>182.86</v>
      </c>
      <c r="G29" s="71"/>
      <c r="H29" s="71">
        <v>30.48</v>
      </c>
      <c r="I29" s="71"/>
      <c r="J29" s="71"/>
      <c r="K29" s="71"/>
      <c r="L29" s="71"/>
      <c r="M29" s="71"/>
      <c r="N29" s="71">
        <v>152.38</v>
      </c>
      <c r="O29" s="71"/>
      <c r="P29" s="71"/>
      <c r="Q29" s="71"/>
      <c r="R29" s="71"/>
      <c r="S29" s="71"/>
      <c r="T29" s="72"/>
      <c r="U29" s="70">
        <f t="shared" si="1"/>
        <v>0</v>
      </c>
    </row>
    <row r="30" spans="2:21" x14ac:dyDescent="0.2">
      <c r="B30" s="66" t="s">
        <v>123</v>
      </c>
      <c r="C30" s="67" t="s">
        <v>25</v>
      </c>
      <c r="D30" s="66" t="s">
        <v>69</v>
      </c>
      <c r="E30" s="66" t="s">
        <v>70</v>
      </c>
      <c r="F30" s="71">
        <v>31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2">
        <v>31</v>
      </c>
      <c r="U30" s="70">
        <f t="shared" si="1"/>
        <v>0</v>
      </c>
    </row>
    <row r="31" spans="2:21" x14ac:dyDescent="0.2">
      <c r="B31" s="66" t="s">
        <v>123</v>
      </c>
      <c r="C31" s="67" t="s">
        <v>25</v>
      </c>
      <c r="D31" s="66" t="s">
        <v>27</v>
      </c>
      <c r="E31" s="66" t="s">
        <v>28</v>
      </c>
      <c r="F31" s="71">
        <v>286.22000000000003</v>
      </c>
      <c r="G31" s="71"/>
      <c r="H31" s="71"/>
      <c r="I31" s="71">
        <v>286.22000000000003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70">
        <f t="shared" si="1"/>
        <v>0</v>
      </c>
    </row>
    <row r="32" spans="2:21" x14ac:dyDescent="0.2">
      <c r="B32" s="66" t="s">
        <v>124</v>
      </c>
      <c r="C32" s="67">
        <v>951</v>
      </c>
      <c r="D32" s="66" t="s">
        <v>125</v>
      </c>
      <c r="E32" s="66" t="s">
        <v>126</v>
      </c>
      <c r="F32" s="71">
        <v>1200</v>
      </c>
      <c r="G32" s="71">
        <v>1000</v>
      </c>
      <c r="H32" s="71">
        <v>200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2"/>
      <c r="U32" s="70">
        <f>F32-(SUM(G32:T32))</f>
        <v>0</v>
      </c>
    </row>
    <row r="33" spans="2:21" x14ac:dyDescent="0.2">
      <c r="B33" s="66" t="s">
        <v>127</v>
      </c>
      <c r="C33" s="67">
        <v>948</v>
      </c>
      <c r="D33" s="66" t="s">
        <v>128</v>
      </c>
      <c r="E33" s="66" t="s">
        <v>129</v>
      </c>
      <c r="F33" s="71">
        <v>71.33</v>
      </c>
      <c r="G33" s="71"/>
      <c r="H33" s="71">
        <v>11.88</v>
      </c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2">
        <v>59.45</v>
      </c>
      <c r="U33" s="70">
        <f>F33-(SUM(H33:T33))</f>
        <v>0</v>
      </c>
    </row>
    <row r="34" spans="2:21" x14ac:dyDescent="0.2">
      <c r="B34" s="66" t="s">
        <v>33</v>
      </c>
      <c r="C34" s="67">
        <v>952</v>
      </c>
      <c r="D34" s="66" t="s">
        <v>130</v>
      </c>
      <c r="E34" s="66" t="s">
        <v>34</v>
      </c>
      <c r="F34" s="71">
        <v>96.6</v>
      </c>
      <c r="G34" s="71">
        <v>80.5</v>
      </c>
      <c r="H34" s="71">
        <v>16.100000000000001</v>
      </c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2"/>
      <c r="U34" s="70">
        <f>F34-(SUM(G34:T34))</f>
        <v>0</v>
      </c>
    </row>
    <row r="35" spans="2:21" x14ac:dyDescent="0.2">
      <c r="B35" s="66" t="s">
        <v>131</v>
      </c>
      <c r="C35" s="67">
        <v>950</v>
      </c>
      <c r="D35" s="66" t="s">
        <v>98</v>
      </c>
      <c r="E35" s="66" t="s">
        <v>99</v>
      </c>
      <c r="F35" s="76">
        <v>35.979999999999997</v>
      </c>
      <c r="G35" s="71"/>
      <c r="H35" s="71">
        <v>6</v>
      </c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>
        <v>29.98</v>
      </c>
      <c r="U35" s="70">
        <f t="shared" ref="U35:U48" si="2">F35-(SUM(H35:T35))</f>
        <v>0</v>
      </c>
    </row>
    <row r="36" spans="2:21" x14ac:dyDescent="0.2">
      <c r="B36" s="66" t="s">
        <v>132</v>
      </c>
      <c r="C36" s="67" t="s">
        <v>25</v>
      </c>
      <c r="D36" s="66" t="s">
        <v>69</v>
      </c>
      <c r="E36" s="66" t="s">
        <v>70</v>
      </c>
      <c r="F36" s="71">
        <v>31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>
        <v>31</v>
      </c>
      <c r="U36" s="70">
        <f t="shared" si="2"/>
        <v>0</v>
      </c>
    </row>
    <row r="37" spans="2:21" x14ac:dyDescent="0.2">
      <c r="B37" s="66" t="s">
        <v>132</v>
      </c>
      <c r="C37" s="67" t="s">
        <v>25</v>
      </c>
      <c r="D37" s="66" t="s">
        <v>27</v>
      </c>
      <c r="E37" s="66" t="s">
        <v>28</v>
      </c>
      <c r="F37" s="71">
        <v>286.22000000000003</v>
      </c>
      <c r="G37" s="71"/>
      <c r="H37" s="71"/>
      <c r="I37" s="71">
        <v>286.22000000000003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  <c r="U37" s="70">
        <f t="shared" si="2"/>
        <v>0</v>
      </c>
    </row>
    <row r="38" spans="2:21" x14ac:dyDescent="0.2">
      <c r="B38" s="66" t="s">
        <v>133</v>
      </c>
      <c r="C38" s="67">
        <v>950</v>
      </c>
      <c r="D38" s="66" t="s">
        <v>98</v>
      </c>
      <c r="E38" s="66" t="s">
        <v>100</v>
      </c>
      <c r="F38" s="71">
        <v>16</v>
      </c>
      <c r="G38" s="71"/>
      <c r="H38" s="71">
        <v>2.67</v>
      </c>
      <c r="I38" s="71"/>
      <c r="J38" s="71"/>
      <c r="K38" s="71"/>
      <c r="L38" s="71"/>
      <c r="M38" s="71"/>
      <c r="N38" s="71"/>
      <c r="O38" s="71"/>
      <c r="P38" s="71"/>
      <c r="Q38" s="71">
        <v>13.33</v>
      </c>
      <c r="R38" s="71"/>
      <c r="S38" s="71"/>
      <c r="T38" s="72"/>
      <c r="U38" s="70">
        <f t="shared" si="2"/>
        <v>0</v>
      </c>
    </row>
    <row r="39" spans="2:21" x14ac:dyDescent="0.2">
      <c r="B39" s="66" t="s">
        <v>134</v>
      </c>
      <c r="C39" s="67">
        <v>938</v>
      </c>
      <c r="D39" s="66" t="s">
        <v>135</v>
      </c>
      <c r="E39" s="66" t="s">
        <v>136</v>
      </c>
      <c r="F39" s="71">
        <v>7</v>
      </c>
      <c r="G39" s="71"/>
      <c r="H39" s="71">
        <v>1.17</v>
      </c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2">
        <v>5.83</v>
      </c>
      <c r="U39" s="70">
        <f t="shared" si="2"/>
        <v>0</v>
      </c>
    </row>
    <row r="40" spans="2:21" x14ac:dyDescent="0.2">
      <c r="B40" s="66" t="s">
        <v>137</v>
      </c>
      <c r="C40" s="67">
        <v>938</v>
      </c>
      <c r="D40" s="66" t="s">
        <v>135</v>
      </c>
      <c r="E40" s="66" t="s">
        <v>138</v>
      </c>
      <c r="F40" s="71">
        <v>11</v>
      </c>
      <c r="G40" s="71"/>
      <c r="H40" s="71">
        <v>1.83</v>
      </c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2">
        <v>9.17</v>
      </c>
      <c r="U40" s="70">
        <f t="shared" si="2"/>
        <v>0</v>
      </c>
    </row>
    <row r="41" spans="2:21" x14ac:dyDescent="0.2">
      <c r="B41" s="66" t="s">
        <v>139</v>
      </c>
      <c r="C41" s="67">
        <v>955</v>
      </c>
      <c r="D41" s="66" t="s">
        <v>140</v>
      </c>
      <c r="E41" s="66" t="s">
        <v>51</v>
      </c>
      <c r="F41" s="71">
        <v>475</v>
      </c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>
        <v>475</v>
      </c>
      <c r="S41" s="71"/>
      <c r="T41" s="72"/>
      <c r="U41" s="70">
        <f t="shared" si="2"/>
        <v>0</v>
      </c>
    </row>
    <row r="42" spans="2:21" x14ac:dyDescent="0.2">
      <c r="B42" s="73" t="s">
        <v>139</v>
      </c>
      <c r="C42" s="77">
        <v>956</v>
      </c>
      <c r="D42" s="73" t="s">
        <v>135</v>
      </c>
      <c r="E42" s="73" t="s">
        <v>141</v>
      </c>
      <c r="F42" s="74">
        <v>2500</v>
      </c>
      <c r="G42" s="74"/>
      <c r="H42" s="74"/>
      <c r="I42" s="74"/>
      <c r="J42" s="74"/>
      <c r="K42" s="74"/>
      <c r="L42" s="74">
        <v>1250</v>
      </c>
      <c r="M42" s="74"/>
      <c r="N42" s="74"/>
      <c r="O42" s="74"/>
      <c r="P42" s="74"/>
      <c r="Q42" s="74"/>
      <c r="R42" s="74"/>
      <c r="S42" s="74"/>
      <c r="T42" s="75">
        <v>1250</v>
      </c>
      <c r="U42" s="70">
        <f t="shared" si="2"/>
        <v>0</v>
      </c>
    </row>
    <row r="43" spans="2:21" x14ac:dyDescent="0.2">
      <c r="B43" s="73" t="s">
        <v>139</v>
      </c>
      <c r="C43" s="77">
        <v>957</v>
      </c>
      <c r="D43" s="73" t="s">
        <v>50</v>
      </c>
      <c r="E43" s="73" t="s">
        <v>51</v>
      </c>
      <c r="F43" s="74">
        <v>250</v>
      </c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>
        <v>250</v>
      </c>
      <c r="S43" s="74"/>
      <c r="T43" s="75"/>
      <c r="U43" s="70">
        <f t="shared" si="2"/>
        <v>0</v>
      </c>
    </row>
    <row r="44" spans="2:21" x14ac:dyDescent="0.2">
      <c r="B44" s="73" t="s">
        <v>139</v>
      </c>
      <c r="C44" s="77">
        <v>953</v>
      </c>
      <c r="D44" s="73" t="s">
        <v>142</v>
      </c>
      <c r="E44" s="73" t="s">
        <v>51</v>
      </c>
      <c r="F44" s="74">
        <v>550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>
        <v>550</v>
      </c>
      <c r="S44" s="74"/>
      <c r="T44" s="75"/>
      <c r="U44" s="70">
        <f t="shared" si="2"/>
        <v>0</v>
      </c>
    </row>
    <row r="45" spans="2:21" x14ac:dyDescent="0.2">
      <c r="B45" s="73" t="s">
        <v>139</v>
      </c>
      <c r="C45" s="77">
        <v>954</v>
      </c>
      <c r="D45" s="73" t="s">
        <v>143</v>
      </c>
      <c r="E45" s="73" t="s">
        <v>51</v>
      </c>
      <c r="F45" s="74">
        <v>50</v>
      </c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>
        <v>50</v>
      </c>
      <c r="S45" s="74"/>
      <c r="T45" s="75"/>
      <c r="U45" s="70">
        <f t="shared" si="2"/>
        <v>0</v>
      </c>
    </row>
    <row r="46" spans="2:21" x14ac:dyDescent="0.2">
      <c r="B46" s="73" t="s">
        <v>144</v>
      </c>
      <c r="C46" s="77">
        <v>936</v>
      </c>
      <c r="D46" s="73" t="s">
        <v>76</v>
      </c>
      <c r="E46" s="73" t="s">
        <v>77</v>
      </c>
      <c r="F46" s="74">
        <v>359.86</v>
      </c>
      <c r="G46" s="74"/>
      <c r="H46" s="74">
        <v>59.98</v>
      </c>
      <c r="I46" s="74"/>
      <c r="J46" s="74"/>
      <c r="K46" s="74"/>
      <c r="L46" s="74"/>
      <c r="M46" s="74"/>
      <c r="N46" s="74"/>
      <c r="O46" s="74"/>
      <c r="P46" s="74"/>
      <c r="Q46" s="74"/>
      <c r="R46" s="74">
        <v>299.88</v>
      </c>
      <c r="S46" s="74"/>
      <c r="T46" s="75"/>
      <c r="U46" s="70">
        <f t="shared" si="2"/>
        <v>0</v>
      </c>
    </row>
    <row r="47" spans="2:21" x14ac:dyDescent="0.2">
      <c r="B47" s="73" t="s">
        <v>145</v>
      </c>
      <c r="C47" s="77" t="s">
        <v>25</v>
      </c>
      <c r="D47" s="73" t="s">
        <v>69</v>
      </c>
      <c r="E47" s="73" t="s">
        <v>70</v>
      </c>
      <c r="F47" s="74">
        <v>81</v>
      </c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5">
        <v>81</v>
      </c>
      <c r="U47" s="70">
        <f t="shared" si="2"/>
        <v>0</v>
      </c>
    </row>
    <row r="48" spans="2:21" x14ac:dyDescent="0.2">
      <c r="B48" s="73" t="s">
        <v>145</v>
      </c>
      <c r="C48" s="77" t="s">
        <v>25</v>
      </c>
      <c r="D48" s="73" t="s">
        <v>27</v>
      </c>
      <c r="E48" s="73" t="s">
        <v>28</v>
      </c>
      <c r="F48" s="74">
        <v>286.22000000000003</v>
      </c>
      <c r="G48" s="74"/>
      <c r="H48" s="74"/>
      <c r="I48" s="74">
        <v>286.22000000000003</v>
      </c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5"/>
      <c r="U48" s="70">
        <f t="shared" si="2"/>
        <v>0</v>
      </c>
    </row>
    <row r="49" spans="2:21" x14ac:dyDescent="0.2">
      <c r="B49" s="73" t="s">
        <v>139</v>
      </c>
      <c r="C49" s="77">
        <v>949</v>
      </c>
      <c r="D49" s="73" t="s">
        <v>146</v>
      </c>
      <c r="E49" s="78" t="s">
        <v>48</v>
      </c>
      <c r="F49" s="74">
        <v>130.87</v>
      </c>
      <c r="G49" s="79">
        <v>130.87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5"/>
      <c r="U49" s="70">
        <f>F49-(SUM(G49:T49))</f>
        <v>0</v>
      </c>
    </row>
    <row r="50" spans="2:21" x14ac:dyDescent="0.2">
      <c r="B50" s="73" t="s">
        <v>139</v>
      </c>
      <c r="C50" s="77">
        <v>958</v>
      </c>
      <c r="D50" s="73" t="s">
        <v>86</v>
      </c>
      <c r="E50" s="73" t="s">
        <v>147</v>
      </c>
      <c r="F50" s="74">
        <v>36</v>
      </c>
      <c r="G50" s="74"/>
      <c r="H50" s="74">
        <v>6</v>
      </c>
      <c r="I50" s="74"/>
      <c r="J50" s="74"/>
      <c r="K50" s="74"/>
      <c r="L50" s="74"/>
      <c r="M50" s="74"/>
      <c r="N50" s="74"/>
      <c r="O50" s="74"/>
      <c r="P50" s="74">
        <v>30</v>
      </c>
      <c r="Q50" s="74"/>
      <c r="R50" s="74"/>
      <c r="S50" s="74"/>
      <c r="T50" s="75"/>
      <c r="U50" s="70">
        <f t="shared" ref="U50:U57" si="3">F50-(SUM(H50:T50))</f>
        <v>0</v>
      </c>
    </row>
    <row r="51" spans="2:21" x14ac:dyDescent="0.2">
      <c r="B51" s="73" t="s">
        <v>148</v>
      </c>
      <c r="C51" s="77">
        <v>959</v>
      </c>
      <c r="D51" s="73" t="s">
        <v>27</v>
      </c>
      <c r="E51" s="73" t="s">
        <v>149</v>
      </c>
      <c r="F51" s="74">
        <v>13.04</v>
      </c>
      <c r="G51" s="74"/>
      <c r="H51" s="74"/>
      <c r="I51" s="74"/>
      <c r="J51" s="74"/>
      <c r="K51" s="74">
        <v>13.04</v>
      </c>
      <c r="L51" s="74"/>
      <c r="M51" s="74"/>
      <c r="N51" s="74"/>
      <c r="O51" s="74"/>
      <c r="P51" s="74"/>
      <c r="Q51" s="74"/>
      <c r="R51" s="74"/>
      <c r="S51" s="74"/>
      <c r="T51" s="75"/>
      <c r="U51" s="70">
        <f t="shared" si="3"/>
        <v>0</v>
      </c>
    </row>
    <row r="52" spans="2:21" x14ac:dyDescent="0.2">
      <c r="B52" s="73" t="s">
        <v>158</v>
      </c>
      <c r="C52" s="77" t="s">
        <v>25</v>
      </c>
      <c r="D52" s="73" t="s">
        <v>27</v>
      </c>
      <c r="E52" s="73" t="s">
        <v>28</v>
      </c>
      <c r="F52" s="74">
        <v>286.22000000000003</v>
      </c>
      <c r="G52" s="74"/>
      <c r="H52" s="74"/>
      <c r="I52" s="74">
        <v>286.22000000000003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5"/>
      <c r="U52" s="70">
        <f t="shared" si="3"/>
        <v>0</v>
      </c>
    </row>
    <row r="53" spans="2:21" x14ac:dyDescent="0.2">
      <c r="B53" s="73" t="s">
        <v>158</v>
      </c>
      <c r="C53" s="77" t="s">
        <v>25</v>
      </c>
      <c r="D53" s="73" t="s">
        <v>69</v>
      </c>
      <c r="E53" s="73" t="s">
        <v>70</v>
      </c>
      <c r="F53" s="74">
        <v>81</v>
      </c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5">
        <v>81</v>
      </c>
      <c r="U53" s="70">
        <f t="shared" si="3"/>
        <v>0</v>
      </c>
    </row>
    <row r="54" spans="2:21" x14ac:dyDescent="0.2">
      <c r="B54" s="73" t="s">
        <v>148</v>
      </c>
      <c r="C54" s="77">
        <v>960</v>
      </c>
      <c r="D54" s="73" t="s">
        <v>150</v>
      </c>
      <c r="E54" s="73" t="s">
        <v>151</v>
      </c>
      <c r="F54" s="74">
        <v>219.25</v>
      </c>
      <c r="G54" s="74"/>
      <c r="H54" s="74">
        <v>36.54</v>
      </c>
      <c r="I54" s="74"/>
      <c r="J54" s="74"/>
      <c r="K54" s="74"/>
      <c r="L54" s="74"/>
      <c r="M54" s="74"/>
      <c r="N54" s="74"/>
      <c r="O54" s="74"/>
      <c r="P54" s="74"/>
      <c r="Q54" s="74">
        <v>182.71</v>
      </c>
      <c r="R54" s="74"/>
      <c r="S54" s="74"/>
      <c r="T54" s="75"/>
      <c r="U54" s="70">
        <f t="shared" si="3"/>
        <v>0</v>
      </c>
    </row>
    <row r="55" spans="2:21" x14ac:dyDescent="0.2">
      <c r="B55" s="73" t="s">
        <v>152</v>
      </c>
      <c r="C55" s="77">
        <v>961</v>
      </c>
      <c r="D55" s="73" t="s">
        <v>153</v>
      </c>
      <c r="E55" s="73" t="s">
        <v>154</v>
      </c>
      <c r="F55" s="74">
        <v>90</v>
      </c>
      <c r="G55" s="74"/>
      <c r="H55" s="74">
        <v>15</v>
      </c>
      <c r="I55" s="74"/>
      <c r="J55" s="74"/>
      <c r="K55" s="74"/>
      <c r="L55" s="74"/>
      <c r="M55" s="74"/>
      <c r="N55" s="74"/>
      <c r="O55" s="74"/>
      <c r="P55" s="74"/>
      <c r="Q55" s="74">
        <v>75</v>
      </c>
      <c r="R55" s="74"/>
      <c r="S55" s="74"/>
      <c r="T55" s="75"/>
      <c r="U55" s="70">
        <f t="shared" si="3"/>
        <v>0</v>
      </c>
    </row>
    <row r="56" spans="2:21" x14ac:dyDescent="0.2">
      <c r="B56" s="73" t="s">
        <v>155</v>
      </c>
      <c r="C56" s="77" t="s">
        <v>25</v>
      </c>
      <c r="D56" s="73" t="s">
        <v>102</v>
      </c>
      <c r="E56" s="73" t="s">
        <v>156</v>
      </c>
      <c r="F56" s="74">
        <v>118.42</v>
      </c>
      <c r="G56" s="74"/>
      <c r="H56" s="74">
        <v>7.3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5">
        <v>111.12</v>
      </c>
      <c r="U56" s="70">
        <f t="shared" si="3"/>
        <v>0</v>
      </c>
    </row>
    <row r="57" spans="2:21" x14ac:dyDescent="0.2">
      <c r="B57" s="73" t="s">
        <v>157</v>
      </c>
      <c r="C57" s="77">
        <v>962</v>
      </c>
      <c r="D57" s="73" t="s">
        <v>150</v>
      </c>
      <c r="E57" s="73" t="s">
        <v>99</v>
      </c>
      <c r="F57" s="74">
        <v>35.979999999999997</v>
      </c>
      <c r="G57" s="74"/>
      <c r="H57" s="74">
        <v>6</v>
      </c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5">
        <v>29.98</v>
      </c>
      <c r="U57" s="70">
        <f t="shared" si="3"/>
        <v>0</v>
      </c>
    </row>
    <row r="58" spans="2:21" x14ac:dyDescent="0.2">
      <c r="B58" s="73" t="s">
        <v>159</v>
      </c>
      <c r="C58" s="77" t="s">
        <v>25</v>
      </c>
      <c r="D58" s="73" t="s">
        <v>27</v>
      </c>
      <c r="E58" s="73" t="s">
        <v>28</v>
      </c>
      <c r="F58" s="74">
        <v>286.22000000000003</v>
      </c>
      <c r="G58" s="74"/>
      <c r="H58" s="74"/>
      <c r="I58" s="74">
        <v>286.22000000000003</v>
      </c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5"/>
      <c r="U58" s="70"/>
    </row>
    <row r="59" spans="2:21" x14ac:dyDescent="0.2">
      <c r="B59" s="73" t="s">
        <v>159</v>
      </c>
      <c r="C59" s="77" t="s">
        <v>25</v>
      </c>
      <c r="D59" s="73" t="s">
        <v>69</v>
      </c>
      <c r="E59" s="73" t="s">
        <v>70</v>
      </c>
      <c r="F59" s="74">
        <v>81</v>
      </c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5">
        <v>81</v>
      </c>
      <c r="U59" s="70"/>
    </row>
    <row r="60" spans="2:21" x14ac:dyDescent="0.2">
      <c r="B60" s="73" t="s">
        <v>160</v>
      </c>
      <c r="C60" s="77">
        <v>963</v>
      </c>
      <c r="D60" s="73" t="s">
        <v>113</v>
      </c>
      <c r="E60" s="73" t="s">
        <v>166</v>
      </c>
      <c r="F60" s="74">
        <v>204</v>
      </c>
      <c r="G60" s="74"/>
      <c r="H60" s="74">
        <v>34</v>
      </c>
      <c r="I60" s="74"/>
      <c r="J60" s="74"/>
      <c r="K60" s="74"/>
      <c r="L60" s="74"/>
      <c r="M60" s="74"/>
      <c r="N60" s="74"/>
      <c r="O60" s="74"/>
      <c r="P60" s="74"/>
      <c r="Q60" s="74">
        <v>170</v>
      </c>
      <c r="R60" s="74"/>
      <c r="S60" s="74"/>
      <c r="T60" s="75"/>
      <c r="U60" s="70"/>
    </row>
    <row r="61" spans="2:21" ht="12" customHeight="1" x14ac:dyDescent="0.2">
      <c r="B61" s="73" t="s">
        <v>161</v>
      </c>
      <c r="C61" s="77">
        <v>964</v>
      </c>
      <c r="D61" s="73" t="s">
        <v>107</v>
      </c>
      <c r="E61" s="73" t="s">
        <v>162</v>
      </c>
      <c r="F61" s="74">
        <v>894</v>
      </c>
      <c r="G61" s="74"/>
      <c r="H61" s="74">
        <v>149</v>
      </c>
      <c r="I61" s="74"/>
      <c r="J61" s="74"/>
      <c r="K61" s="74"/>
      <c r="L61" s="74">
        <v>745</v>
      </c>
      <c r="M61" s="74"/>
      <c r="N61" s="74"/>
      <c r="O61" s="74"/>
      <c r="P61" s="74"/>
      <c r="Q61" s="74"/>
      <c r="R61" s="74"/>
      <c r="S61" s="74"/>
      <c r="T61" s="75"/>
      <c r="U61" s="70"/>
    </row>
    <row r="62" spans="2:21" ht="12" customHeight="1" x14ac:dyDescent="0.2">
      <c r="B62" s="73" t="s">
        <v>160</v>
      </c>
      <c r="C62" s="77" t="s">
        <v>25</v>
      </c>
      <c r="D62" s="73" t="s">
        <v>27</v>
      </c>
      <c r="E62" s="73" t="s">
        <v>28</v>
      </c>
      <c r="F62" s="74">
        <v>307.88</v>
      </c>
      <c r="G62" s="74"/>
      <c r="H62" s="74"/>
      <c r="I62" s="74">
        <v>307.88</v>
      </c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5"/>
      <c r="U62" s="70"/>
    </row>
    <row r="63" spans="2:21" ht="12" customHeight="1" x14ac:dyDescent="0.2">
      <c r="B63" s="73" t="s">
        <v>160</v>
      </c>
      <c r="C63" s="77" t="s">
        <v>25</v>
      </c>
      <c r="D63" s="73" t="s">
        <v>69</v>
      </c>
      <c r="E63" s="73" t="s">
        <v>70</v>
      </c>
      <c r="F63" s="74">
        <v>81</v>
      </c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5">
        <v>81</v>
      </c>
      <c r="U63" s="70"/>
    </row>
    <row r="64" spans="2:21" ht="12" customHeight="1" x14ac:dyDescent="0.2">
      <c r="B64" s="73" t="s">
        <v>163</v>
      </c>
      <c r="C64" s="77">
        <v>965</v>
      </c>
      <c r="D64" s="73" t="s">
        <v>31</v>
      </c>
      <c r="E64" s="73" t="s">
        <v>164</v>
      </c>
      <c r="F64" s="74">
        <v>25</v>
      </c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>
        <v>25</v>
      </c>
      <c r="T64" s="75"/>
      <c r="U64" s="70"/>
    </row>
    <row r="65" spans="2:21" x14ac:dyDescent="0.2">
      <c r="B65" s="73" t="s">
        <v>165</v>
      </c>
      <c r="C65" s="77">
        <v>966</v>
      </c>
      <c r="D65" s="73" t="s">
        <v>86</v>
      </c>
      <c r="E65" s="73" t="s">
        <v>87</v>
      </c>
      <c r="F65" s="74">
        <v>36</v>
      </c>
      <c r="G65" s="74"/>
      <c r="H65" s="74">
        <v>6</v>
      </c>
      <c r="I65" s="74"/>
      <c r="J65" s="74"/>
      <c r="K65" s="74"/>
      <c r="L65" s="74"/>
      <c r="M65" s="74"/>
      <c r="N65" s="74"/>
      <c r="O65" s="74"/>
      <c r="P65" s="74">
        <v>30</v>
      </c>
      <c r="Q65" s="74"/>
      <c r="R65" s="74"/>
      <c r="S65" s="74"/>
      <c r="T65" s="75"/>
      <c r="U65" s="70"/>
    </row>
    <row r="66" spans="2:21" x14ac:dyDescent="0.2">
      <c r="B66" s="73" t="s">
        <v>169</v>
      </c>
      <c r="C66" s="77" t="s">
        <v>25</v>
      </c>
      <c r="D66" s="73" t="s">
        <v>27</v>
      </c>
      <c r="E66" s="73" t="s">
        <v>28</v>
      </c>
      <c r="F66" s="74">
        <v>307.88</v>
      </c>
      <c r="G66" s="74"/>
      <c r="H66" s="74"/>
      <c r="I66" s="74">
        <v>307.88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5"/>
      <c r="U66" s="70"/>
    </row>
    <row r="67" spans="2:21" x14ac:dyDescent="0.2">
      <c r="B67" s="73" t="s">
        <v>169</v>
      </c>
      <c r="C67" s="77" t="s">
        <v>25</v>
      </c>
      <c r="D67" s="73" t="s">
        <v>69</v>
      </c>
      <c r="E67" s="73" t="s">
        <v>70</v>
      </c>
      <c r="F67" s="74">
        <v>81</v>
      </c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5">
        <v>81</v>
      </c>
      <c r="U67" s="70"/>
    </row>
    <row r="68" spans="2:21" x14ac:dyDescent="0.2">
      <c r="B68" s="73" t="s">
        <v>170</v>
      </c>
      <c r="C68" s="77" t="s">
        <v>25</v>
      </c>
      <c r="D68" s="73" t="s">
        <v>27</v>
      </c>
      <c r="E68" s="73" t="s">
        <v>28</v>
      </c>
      <c r="F68" s="74">
        <v>307.88</v>
      </c>
      <c r="G68" s="74"/>
      <c r="H68" s="74"/>
      <c r="I68" s="74">
        <v>307.88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5"/>
      <c r="U68" s="70"/>
    </row>
    <row r="69" spans="2:21" x14ac:dyDescent="0.2">
      <c r="B69" s="73" t="s">
        <v>170</v>
      </c>
      <c r="C69" s="77" t="s">
        <v>25</v>
      </c>
      <c r="D69" s="73" t="s">
        <v>69</v>
      </c>
      <c r="E69" s="73" t="s">
        <v>70</v>
      </c>
      <c r="F69" s="74">
        <v>81</v>
      </c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5">
        <v>81</v>
      </c>
      <c r="U69" s="70"/>
    </row>
    <row r="70" spans="2:21" x14ac:dyDescent="0.2">
      <c r="B70" s="73" t="s">
        <v>177</v>
      </c>
      <c r="C70" s="77">
        <v>967</v>
      </c>
      <c r="D70" s="73" t="s">
        <v>179</v>
      </c>
      <c r="E70" s="73" t="s">
        <v>180</v>
      </c>
      <c r="F70" s="74">
        <v>60</v>
      </c>
      <c r="G70" s="74">
        <v>50</v>
      </c>
      <c r="H70" s="74">
        <v>10</v>
      </c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5"/>
      <c r="U70" s="70"/>
    </row>
    <row r="71" spans="2:21" x14ac:dyDescent="0.2">
      <c r="B71" s="73" t="s">
        <v>178</v>
      </c>
      <c r="C71" s="77">
        <v>968</v>
      </c>
      <c r="D71" s="73" t="s">
        <v>181</v>
      </c>
      <c r="E71" s="73" t="s">
        <v>182</v>
      </c>
      <c r="F71" s="74">
        <v>285</v>
      </c>
      <c r="G71" s="74">
        <v>237.5</v>
      </c>
      <c r="H71" s="74">
        <v>47.5</v>
      </c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5"/>
      <c r="U71" s="70"/>
    </row>
    <row r="72" spans="2:21" x14ac:dyDescent="0.2">
      <c r="B72" s="73" t="s">
        <v>173</v>
      </c>
      <c r="C72" s="77">
        <v>969</v>
      </c>
      <c r="D72" s="73" t="s">
        <v>27</v>
      </c>
      <c r="E72" s="73" t="s">
        <v>174</v>
      </c>
      <c r="F72" s="74">
        <v>255.98</v>
      </c>
      <c r="G72" s="74"/>
      <c r="H72" s="74"/>
      <c r="I72" s="74">
        <v>199.54</v>
      </c>
      <c r="J72" s="74">
        <v>56.44</v>
      </c>
      <c r="K72" s="74"/>
      <c r="L72" s="74"/>
      <c r="M72" s="74"/>
      <c r="N72" s="74"/>
      <c r="O72" s="74"/>
      <c r="P72" s="74"/>
      <c r="Q72" s="74"/>
      <c r="R72" s="74"/>
      <c r="S72" s="74"/>
      <c r="T72" s="75"/>
      <c r="U72" s="70"/>
    </row>
    <row r="73" spans="2:21" x14ac:dyDescent="0.2">
      <c r="B73" s="73" t="s">
        <v>185</v>
      </c>
      <c r="C73" s="77">
        <v>970</v>
      </c>
      <c r="D73" s="73" t="s">
        <v>186</v>
      </c>
      <c r="E73" s="73" t="s">
        <v>187</v>
      </c>
      <c r="F73" s="74">
        <v>41.13</v>
      </c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5">
        <v>41.13</v>
      </c>
      <c r="U73" s="70"/>
    </row>
    <row r="74" spans="2:21" x14ac:dyDescent="0.2">
      <c r="B74" s="73"/>
      <c r="C74" s="77"/>
      <c r="D74" s="73"/>
      <c r="E74" s="73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5"/>
      <c r="U74" s="70"/>
    </row>
    <row r="75" spans="2:21" x14ac:dyDescent="0.2">
      <c r="B75" s="73"/>
      <c r="C75" s="77"/>
      <c r="D75" s="73"/>
      <c r="E75" s="73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5"/>
      <c r="U75" s="70">
        <f>F75-(SUM(H75:T75))</f>
        <v>0</v>
      </c>
    </row>
    <row r="76" spans="2:21" x14ac:dyDescent="0.2">
      <c r="B76" s="80"/>
      <c r="C76" s="80"/>
      <c r="D76" s="80"/>
      <c r="E76" s="80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2"/>
      <c r="U76" s="83"/>
    </row>
    <row r="77" spans="2:21" x14ac:dyDescent="0.2">
      <c r="E77" s="84" t="s">
        <v>52</v>
      </c>
      <c r="F77" s="85">
        <f t="shared" ref="F77:T77" si="4">SUM(F3:F76)</f>
        <v>18570.580000000005</v>
      </c>
      <c r="G77" s="85">
        <f>SUM(G3:G76)</f>
        <v>1552.87</v>
      </c>
      <c r="H77" s="85">
        <f t="shared" si="4"/>
        <v>1418.73</v>
      </c>
      <c r="I77" s="85">
        <f t="shared" si="4"/>
        <v>3694.6000000000004</v>
      </c>
      <c r="J77" s="85">
        <f>SUM(J3:J76)</f>
        <v>56.44</v>
      </c>
      <c r="K77" s="85">
        <f t="shared" si="4"/>
        <v>13.04</v>
      </c>
      <c r="L77" s="85">
        <f t="shared" si="4"/>
        <v>4675</v>
      </c>
      <c r="M77" s="85">
        <f t="shared" si="4"/>
        <v>853</v>
      </c>
      <c r="N77" s="85">
        <f>SUM(N3:N76)</f>
        <v>152.38</v>
      </c>
      <c r="O77" s="85">
        <f t="shared" si="4"/>
        <v>302</v>
      </c>
      <c r="P77" s="85">
        <f t="shared" si="4"/>
        <v>170</v>
      </c>
      <c r="Q77" s="85">
        <f t="shared" si="4"/>
        <v>1088.2</v>
      </c>
      <c r="R77" s="85">
        <f t="shared" si="4"/>
        <v>2210.7600000000002</v>
      </c>
      <c r="S77" s="85">
        <f t="shared" si="4"/>
        <v>25</v>
      </c>
      <c r="T77" s="85">
        <f t="shared" si="4"/>
        <v>2358.56</v>
      </c>
      <c r="U77" s="86"/>
    </row>
  </sheetData>
  <conditionalFormatting sqref="U4:U75">
    <cfRule type="cellIs" dxfId="1" priority="3" operator="notEqual">
      <formula>0</formula>
    </cfRule>
    <cfRule type="cellIs" priority="4" operator="notEqual">
      <formula>0</formula>
    </cfRule>
  </conditionalFormatting>
  <conditionalFormatting sqref="U3">
    <cfRule type="cellIs" dxfId="0" priority="1" operator="notEqual">
      <formula>0</formula>
    </cfRule>
    <cfRule type="cellIs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C426-4074-4FB4-AA7E-DB548EABE7AB}">
  <dimension ref="A1:F33"/>
  <sheetViews>
    <sheetView topLeftCell="A22" workbookViewId="0">
      <selection activeCell="H32" sqref="H32"/>
    </sheetView>
  </sheetViews>
  <sheetFormatPr defaultRowHeight="15" x14ac:dyDescent="0.25"/>
  <cols>
    <col min="2" max="2" width="17.28515625" customWidth="1"/>
    <col min="3" max="3" width="11.5703125" customWidth="1"/>
    <col min="4" max="4" width="22.5703125" customWidth="1"/>
    <col min="6" max="6" width="15.5703125" customWidth="1"/>
  </cols>
  <sheetData>
    <row r="1" spans="1:6" ht="15.75" thickBot="1" x14ac:dyDescent="0.3">
      <c r="A1" s="57" t="s">
        <v>1</v>
      </c>
      <c r="B1" s="58" t="s">
        <v>190</v>
      </c>
      <c r="C1" s="58" t="s">
        <v>191</v>
      </c>
      <c r="D1" s="58" t="s">
        <v>195</v>
      </c>
      <c r="E1" s="59" t="s">
        <v>192</v>
      </c>
      <c r="F1" s="59"/>
    </row>
    <row r="2" spans="1:6" x14ac:dyDescent="0.25">
      <c r="A2" s="52" t="s">
        <v>75</v>
      </c>
      <c r="B2" s="53">
        <v>114487419</v>
      </c>
      <c r="C2" s="54">
        <v>59.98</v>
      </c>
      <c r="D2" s="55" t="s">
        <v>196</v>
      </c>
      <c r="E2" s="52" t="s">
        <v>77</v>
      </c>
      <c r="F2" s="56"/>
    </row>
    <row r="3" spans="1:6" x14ac:dyDescent="0.25">
      <c r="A3" s="32" t="s">
        <v>80</v>
      </c>
      <c r="B3" s="47">
        <v>114954219</v>
      </c>
      <c r="C3" s="34">
        <v>10.8</v>
      </c>
      <c r="D3" s="37" t="s">
        <v>196</v>
      </c>
      <c r="E3" s="32" t="s">
        <v>82</v>
      </c>
      <c r="F3" s="33"/>
    </row>
    <row r="4" spans="1:6" x14ac:dyDescent="0.25">
      <c r="A4" s="32" t="s">
        <v>83</v>
      </c>
      <c r="B4" s="48">
        <v>673409620</v>
      </c>
      <c r="C4" s="35">
        <v>76.66</v>
      </c>
      <c r="D4" s="38" t="s">
        <v>196</v>
      </c>
      <c r="E4" s="32" t="s">
        <v>85</v>
      </c>
      <c r="F4" s="33"/>
    </row>
    <row r="5" spans="1:6" x14ac:dyDescent="0.25">
      <c r="A5" s="32" t="s">
        <v>26</v>
      </c>
      <c r="B5" s="49">
        <v>422637073</v>
      </c>
      <c r="C5" s="36">
        <v>6</v>
      </c>
      <c r="D5" s="39" t="s">
        <v>196</v>
      </c>
      <c r="E5" s="33" t="s">
        <v>87</v>
      </c>
      <c r="F5" s="33"/>
    </row>
    <row r="6" spans="1:6" x14ac:dyDescent="0.25">
      <c r="A6" s="32" t="s">
        <v>88</v>
      </c>
      <c r="B6" s="48">
        <v>987014106</v>
      </c>
      <c r="C6" s="35">
        <v>536</v>
      </c>
      <c r="D6" s="38" t="s">
        <v>196</v>
      </c>
      <c r="E6" s="32" t="s">
        <v>90</v>
      </c>
      <c r="F6" s="33"/>
    </row>
    <row r="7" spans="1:6" x14ac:dyDescent="0.25">
      <c r="A7" s="32" t="s">
        <v>97</v>
      </c>
      <c r="B7" s="48">
        <v>220430231</v>
      </c>
      <c r="C7" s="35">
        <v>6.59</v>
      </c>
      <c r="D7" s="38" t="s">
        <v>196</v>
      </c>
      <c r="E7" s="32" t="s">
        <v>200</v>
      </c>
      <c r="F7" s="33"/>
    </row>
    <row r="8" spans="1:6" x14ac:dyDescent="0.25">
      <c r="A8" s="32" t="s">
        <v>97</v>
      </c>
      <c r="B8" s="48">
        <v>336725881</v>
      </c>
      <c r="C8" s="35">
        <v>2.67</v>
      </c>
      <c r="D8" s="38" t="s">
        <v>198</v>
      </c>
      <c r="E8" s="32" t="s">
        <v>100</v>
      </c>
      <c r="F8" s="33"/>
    </row>
    <row r="9" spans="1:6" x14ac:dyDescent="0.25">
      <c r="A9" s="32" t="s">
        <v>101</v>
      </c>
      <c r="B9" s="48">
        <v>277633960</v>
      </c>
      <c r="C9" s="35">
        <v>7.91</v>
      </c>
      <c r="D9" s="38" t="s">
        <v>196</v>
      </c>
      <c r="E9" s="89" t="s">
        <v>103</v>
      </c>
      <c r="F9" s="90"/>
    </row>
    <row r="10" spans="1:6" x14ac:dyDescent="0.25">
      <c r="A10" s="32" t="s">
        <v>104</v>
      </c>
      <c r="B10" s="48">
        <v>422637073</v>
      </c>
      <c r="C10" s="35">
        <v>10</v>
      </c>
      <c r="D10" s="38" t="s">
        <v>196</v>
      </c>
      <c r="E10" s="32" t="s">
        <v>105</v>
      </c>
      <c r="F10" s="33"/>
    </row>
    <row r="11" spans="1:6" x14ac:dyDescent="0.25">
      <c r="A11" s="32" t="s">
        <v>106</v>
      </c>
      <c r="B11" s="48">
        <v>259107749</v>
      </c>
      <c r="C11" s="35">
        <v>22</v>
      </c>
      <c r="D11" s="38" t="s">
        <v>196</v>
      </c>
      <c r="E11" s="32" t="s">
        <v>108</v>
      </c>
      <c r="F11" s="33"/>
    </row>
    <row r="12" spans="1:6" x14ac:dyDescent="0.25">
      <c r="A12" s="32" t="s">
        <v>32</v>
      </c>
      <c r="B12" s="48">
        <v>336725881</v>
      </c>
      <c r="C12" s="35">
        <v>26.67</v>
      </c>
      <c r="D12" s="38" t="s">
        <v>198</v>
      </c>
      <c r="E12" s="32" t="s">
        <v>114</v>
      </c>
      <c r="F12" s="33"/>
    </row>
    <row r="13" spans="1:6" x14ac:dyDescent="0.25">
      <c r="A13" s="32" t="s">
        <v>118</v>
      </c>
      <c r="B13" s="48">
        <v>422637073</v>
      </c>
      <c r="C13" s="35">
        <v>6</v>
      </c>
      <c r="D13" s="38" t="s">
        <v>196</v>
      </c>
      <c r="E13" s="91" t="s">
        <v>119</v>
      </c>
      <c r="F13" s="92"/>
    </row>
    <row r="14" spans="1:6" x14ac:dyDescent="0.25">
      <c r="A14" s="32" t="s">
        <v>120</v>
      </c>
      <c r="B14" s="48">
        <v>785375777</v>
      </c>
      <c r="C14" s="35">
        <v>30.48</v>
      </c>
      <c r="D14" s="38" t="s">
        <v>196</v>
      </c>
      <c r="E14" s="32" t="s">
        <v>122</v>
      </c>
      <c r="F14" s="33"/>
    </row>
    <row r="15" spans="1:6" x14ac:dyDescent="0.25">
      <c r="A15" s="32" t="s">
        <v>124</v>
      </c>
      <c r="B15" s="48">
        <v>319042228</v>
      </c>
      <c r="C15" s="35">
        <v>200</v>
      </c>
      <c r="D15" s="38" t="s">
        <v>196</v>
      </c>
      <c r="E15" s="32" t="s">
        <v>199</v>
      </c>
      <c r="F15" s="33"/>
    </row>
    <row r="16" spans="1:6" x14ac:dyDescent="0.25">
      <c r="A16" s="32" t="s">
        <v>127</v>
      </c>
      <c r="B16" s="48">
        <v>209918933</v>
      </c>
      <c r="C16" s="35">
        <v>11.88</v>
      </c>
      <c r="D16" s="38" t="s">
        <v>196</v>
      </c>
      <c r="E16" s="32" t="s">
        <v>201</v>
      </c>
      <c r="F16" s="33"/>
    </row>
    <row r="17" spans="1:6" x14ac:dyDescent="0.25">
      <c r="A17" s="32" t="s">
        <v>33</v>
      </c>
      <c r="B17" s="48">
        <v>876328389</v>
      </c>
      <c r="C17" s="35">
        <v>16.100000000000001</v>
      </c>
      <c r="D17" s="38" t="s">
        <v>196</v>
      </c>
      <c r="E17" s="32" t="s">
        <v>197</v>
      </c>
      <c r="F17" s="33"/>
    </row>
    <row r="18" spans="1:6" x14ac:dyDescent="0.25">
      <c r="A18" s="32" t="s">
        <v>131</v>
      </c>
      <c r="B18" s="50">
        <v>220430231</v>
      </c>
      <c r="C18" s="35">
        <v>6</v>
      </c>
      <c r="D18" s="38" t="s">
        <v>196</v>
      </c>
      <c r="E18" s="32" t="s">
        <v>200</v>
      </c>
      <c r="F18" s="33"/>
    </row>
    <row r="19" spans="1:6" x14ac:dyDescent="0.25">
      <c r="A19" s="32" t="s">
        <v>133</v>
      </c>
      <c r="B19" s="48">
        <v>336725881</v>
      </c>
      <c r="C19" s="35">
        <v>2.67</v>
      </c>
      <c r="D19" s="38" t="s">
        <v>198</v>
      </c>
      <c r="E19" s="32" t="s">
        <v>100</v>
      </c>
      <c r="F19" s="33"/>
    </row>
    <row r="20" spans="1:6" x14ac:dyDescent="0.25">
      <c r="A20" s="32" t="s">
        <v>134</v>
      </c>
      <c r="B20" s="48">
        <v>125596651</v>
      </c>
      <c r="C20" s="35">
        <v>1.17</v>
      </c>
      <c r="D20" s="38" t="s">
        <v>198</v>
      </c>
      <c r="E20" s="32" t="s">
        <v>200</v>
      </c>
      <c r="F20" s="33"/>
    </row>
    <row r="21" spans="1:6" x14ac:dyDescent="0.25">
      <c r="A21" s="32" t="s">
        <v>137</v>
      </c>
      <c r="B21" s="48">
        <v>727255821</v>
      </c>
      <c r="C21" s="35">
        <v>1.83</v>
      </c>
      <c r="D21" s="38" t="s">
        <v>202</v>
      </c>
      <c r="E21" s="32" t="s">
        <v>200</v>
      </c>
      <c r="F21" s="33"/>
    </row>
    <row r="22" spans="1:6" x14ac:dyDescent="0.25">
      <c r="A22" s="33" t="s">
        <v>144</v>
      </c>
      <c r="B22" s="49">
        <v>114487419</v>
      </c>
      <c r="C22" s="36">
        <v>59.98</v>
      </c>
      <c r="D22" s="39" t="s">
        <v>196</v>
      </c>
      <c r="E22" s="33" t="s">
        <v>77</v>
      </c>
      <c r="F22" s="33"/>
    </row>
    <row r="23" spans="1:6" x14ac:dyDescent="0.25">
      <c r="A23" s="33" t="s">
        <v>139</v>
      </c>
      <c r="B23" s="49">
        <v>422637073</v>
      </c>
      <c r="C23" s="36">
        <v>6</v>
      </c>
      <c r="D23" s="39" t="s">
        <v>196</v>
      </c>
      <c r="E23" s="33" t="s">
        <v>147</v>
      </c>
      <c r="F23" s="33"/>
    </row>
    <row r="24" spans="1:6" x14ac:dyDescent="0.25">
      <c r="A24" s="33" t="s">
        <v>148</v>
      </c>
      <c r="B24" s="49">
        <v>330475674</v>
      </c>
      <c r="C24" s="36">
        <v>36.54</v>
      </c>
      <c r="D24" s="39" t="s">
        <v>198</v>
      </c>
      <c r="E24" s="33" t="s">
        <v>151</v>
      </c>
      <c r="F24" s="33"/>
    </row>
    <row r="25" spans="1:6" x14ac:dyDescent="0.25">
      <c r="A25" s="33" t="s">
        <v>152</v>
      </c>
      <c r="B25" s="49">
        <v>259107749</v>
      </c>
      <c r="C25" s="36">
        <v>15</v>
      </c>
      <c r="D25" s="39" t="s">
        <v>196</v>
      </c>
      <c r="E25" s="93" t="s">
        <v>154</v>
      </c>
      <c r="F25" s="94"/>
    </row>
    <row r="26" spans="1:6" x14ac:dyDescent="0.25">
      <c r="A26" s="32" t="s">
        <v>194</v>
      </c>
      <c r="B26" s="48">
        <v>277633960</v>
      </c>
      <c r="C26" s="35">
        <v>7.3</v>
      </c>
      <c r="D26" s="38" t="s">
        <v>196</v>
      </c>
      <c r="E26" s="91" t="s">
        <v>103</v>
      </c>
      <c r="F26" s="92"/>
    </row>
    <row r="27" spans="1:6" x14ac:dyDescent="0.25">
      <c r="A27" s="33" t="s">
        <v>157</v>
      </c>
      <c r="B27" s="49">
        <v>220430231</v>
      </c>
      <c r="C27" s="36">
        <v>6</v>
      </c>
      <c r="D27" s="39" t="s">
        <v>196</v>
      </c>
      <c r="E27" s="33" t="s">
        <v>99</v>
      </c>
      <c r="F27" s="33"/>
    </row>
    <row r="28" spans="1:6" x14ac:dyDescent="0.25">
      <c r="A28" s="33" t="s">
        <v>193</v>
      </c>
      <c r="B28" s="49">
        <v>887750270</v>
      </c>
      <c r="C28" s="36">
        <v>34</v>
      </c>
      <c r="D28" s="39" t="s">
        <v>113</v>
      </c>
      <c r="E28" s="33" t="s">
        <v>166</v>
      </c>
      <c r="F28" s="33"/>
    </row>
    <row r="29" spans="1:6" x14ac:dyDescent="0.25">
      <c r="A29" s="33" t="s">
        <v>161</v>
      </c>
      <c r="B29" s="49">
        <v>259107749</v>
      </c>
      <c r="C29" s="36">
        <v>149</v>
      </c>
      <c r="D29" s="39" t="s">
        <v>196</v>
      </c>
      <c r="E29" s="33" t="s">
        <v>162</v>
      </c>
      <c r="F29" s="33"/>
    </row>
    <row r="30" spans="1:6" x14ac:dyDescent="0.25">
      <c r="A30" s="33" t="s">
        <v>165</v>
      </c>
      <c r="B30" s="49">
        <v>422637073</v>
      </c>
      <c r="C30" s="36">
        <v>6</v>
      </c>
      <c r="D30" s="39" t="s">
        <v>196</v>
      </c>
      <c r="E30" s="33" t="s">
        <v>87</v>
      </c>
      <c r="F30" s="33"/>
    </row>
    <row r="31" spans="1:6" x14ac:dyDescent="0.25">
      <c r="A31" s="33" t="s">
        <v>177</v>
      </c>
      <c r="B31" s="49">
        <v>257608341</v>
      </c>
      <c r="C31" s="36">
        <v>10</v>
      </c>
      <c r="D31" s="39" t="s">
        <v>196</v>
      </c>
      <c r="E31" s="33" t="s">
        <v>180</v>
      </c>
      <c r="F31" s="33"/>
    </row>
    <row r="32" spans="1:6" x14ac:dyDescent="0.25">
      <c r="A32" s="33" t="s">
        <v>178</v>
      </c>
      <c r="B32" s="49">
        <v>329284948</v>
      </c>
      <c r="C32" s="36">
        <v>47.5</v>
      </c>
      <c r="D32" s="39" t="s">
        <v>196</v>
      </c>
      <c r="E32" s="33" t="s">
        <v>182</v>
      </c>
      <c r="F32" s="33"/>
    </row>
    <row r="33" spans="2:3" x14ac:dyDescent="0.25">
      <c r="B33" s="46" t="s">
        <v>49</v>
      </c>
      <c r="C33" s="51">
        <f>SUM(C2:C32)</f>
        <v>1418.73</v>
      </c>
    </row>
  </sheetData>
  <mergeCells count="4">
    <mergeCell ref="E9:F9"/>
    <mergeCell ref="E13:F13"/>
    <mergeCell ref="E25:F25"/>
    <mergeCell ref="E26:F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Receipts and Payments</vt:lpstr>
      <vt:lpstr>Cash Book</vt:lpstr>
      <vt:lpstr>VAT</vt:lpstr>
      <vt:lpstr>'Receipts and Payments'!Print_Area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</dc:creator>
  <cp:lastModifiedBy>angel</cp:lastModifiedBy>
  <cp:lastPrinted>2023-04-13T14:56:08Z</cp:lastPrinted>
  <dcterms:created xsi:type="dcterms:W3CDTF">2022-11-09T20:53:54Z</dcterms:created>
  <dcterms:modified xsi:type="dcterms:W3CDTF">2023-05-17T10:09:39Z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37d5f7-ab0f-4201-b716-e10274547e00_Enabled">
    <vt:lpwstr>true</vt:lpwstr>
  </property>
  <property fmtid="{D5CDD505-2E9C-101B-9397-08002B2CF9AE}" pid="3" name="MSIP_Label_e037d5f7-ab0f-4201-b716-e10274547e00_SetDate">
    <vt:lpwstr>2023-02-22T11:24:54Z</vt:lpwstr>
  </property>
  <property fmtid="{D5CDD505-2E9C-101B-9397-08002B2CF9AE}" pid="4" name="MSIP_Label_e037d5f7-ab0f-4201-b716-e10274547e00_Method">
    <vt:lpwstr>Privileged</vt:lpwstr>
  </property>
  <property fmtid="{D5CDD505-2E9C-101B-9397-08002B2CF9AE}" pid="5" name="MSIP_Label_e037d5f7-ab0f-4201-b716-e10274547e00_Name">
    <vt:lpwstr>e037d5f7-ab0f-4201-b716-e10274547e00</vt:lpwstr>
  </property>
  <property fmtid="{D5CDD505-2E9C-101B-9397-08002B2CF9AE}" pid="6" name="MSIP_Label_e037d5f7-ab0f-4201-b716-e10274547e00_SiteId">
    <vt:lpwstr>cc7f83dd-bc5a-4682-9b3e-062a900202a2</vt:lpwstr>
  </property>
  <property fmtid="{D5CDD505-2E9C-101B-9397-08002B2CF9AE}" pid="7" name="MSIP_Label_e037d5f7-ab0f-4201-b716-e10274547e00_ActionId">
    <vt:lpwstr>75e11c1f-d85b-44ef-ab2d-c01b6cad2151</vt:lpwstr>
  </property>
  <property fmtid="{D5CDD505-2E9C-101B-9397-08002B2CF9AE}" pid="8" name="MSIP_Label_e037d5f7-ab0f-4201-b716-e10274547e00_ContentBits">
    <vt:lpwstr>0</vt:lpwstr>
  </property>
</Properties>
</file>